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xpenditure Summary" sheetId="1" r:id="rId4"/>
    <sheet state="visible" name="114-Moderator" sheetId="2" r:id="rId5"/>
    <sheet state="visible" name="122-Select Board" sheetId="3" r:id="rId6"/>
    <sheet state="visible" name="129-Town Admin" sheetId="4" r:id="rId7"/>
    <sheet state="visible" name="131-Finance Comm" sheetId="5" r:id="rId8"/>
    <sheet state="visible" name="132-Reserve" sheetId="6" r:id="rId9"/>
    <sheet state="visible" name="135-Town Accountant" sheetId="7" r:id="rId10"/>
    <sheet state="visible" name="141-Assessors" sheetId="8" r:id="rId11"/>
    <sheet state="visible" name="145-Town Treasurer" sheetId="9" r:id="rId12"/>
    <sheet state="visible" name="146-Tax Collector" sheetId="10" r:id="rId13"/>
    <sheet state="visible" name="151 Legal" sheetId="11" r:id="rId14"/>
    <sheet state="visible" name="152 Human Resources" sheetId="12" r:id="rId15"/>
    <sheet state="visible" name="161-Town Clerk" sheetId="13" r:id="rId16"/>
    <sheet state="visible" name="163-Registrars" sheetId="14" r:id="rId17"/>
    <sheet state="visible" name="171-Conservation" sheetId="15" r:id="rId18"/>
    <sheet state="visible" name="175-Planning Board" sheetId="16" r:id="rId19"/>
    <sheet state="visible" name="176-Board of Appeals" sheetId="17" r:id="rId20"/>
    <sheet state="visible" name="190-Town Buildings Operations" sheetId="18" r:id="rId21"/>
    <sheet state="visible" name="193-Property Insurance" sheetId="19" r:id="rId22"/>
    <sheet state="visible" name="210-Police" sheetId="20" r:id="rId23"/>
    <sheet state="visible" name="220-Fire" sheetId="21" r:id="rId24"/>
    <sheet state="visible" name="222-Communications" sheetId="22" r:id="rId25"/>
    <sheet state="visible" name="230-Ambulance" sheetId="23" r:id="rId26"/>
    <sheet state="visible" name="241-Building Inspector" sheetId="24" r:id="rId27"/>
    <sheet state="visible" name="242-Gas Inspector" sheetId="25" r:id="rId28"/>
    <sheet state="visible" name="243-Plumbing Inspector" sheetId="26" r:id="rId29"/>
    <sheet state="visible" name="300-School" sheetId="27" r:id="rId30"/>
    <sheet state="visible" name="422-Highway" sheetId="28" r:id="rId31"/>
    <sheet state="visible" name="423-Snow &amp; Ice" sheetId="29" r:id="rId32"/>
    <sheet state="visible" name="424-Street Lights" sheetId="30" r:id="rId33"/>
    <sheet state="visible" name="440-Sewer Ent" sheetId="31" r:id="rId34"/>
    <sheet state="visible" name="450-Water Ent." sheetId="32" r:id="rId35"/>
    <sheet state="visible" name="490-Building Maint." sheetId="33" r:id="rId36"/>
    <sheet state="visible" name="491-Cemetery" sheetId="34" r:id="rId37"/>
    <sheet state="visible" name="510-Board of Health" sheetId="35" r:id="rId38"/>
    <sheet state="visible" name="541-Council on Aging" sheetId="36" r:id="rId39"/>
    <sheet state="visible" name="543-Veterans Services" sheetId="37" r:id="rId40"/>
    <sheet state="visible" name="590-Oliver Smith Will" sheetId="38" r:id="rId41"/>
    <sheet state="visible" name="599-Cable TV Ent." sheetId="39" r:id="rId42"/>
    <sheet state="visible" name="610-Library" sheetId="40" r:id="rId43"/>
    <sheet state="visible" name="630-Park Commission" sheetId="41" r:id="rId44"/>
    <sheet state="visible" name="691-Historical Commission" sheetId="42" r:id="rId45"/>
    <sheet state="visible" name="710-750 Debt" sheetId="43" r:id="rId46"/>
    <sheet state="visible" name="820-State Assessments" sheetId="44" r:id="rId47"/>
    <sheet state="visible" name="911-Unclassified (1)" sheetId="45" r:id="rId48"/>
    <sheet state="visible" name="945-Unclassified (2)" sheetId="46" r:id="rId49"/>
    <sheet state="visible" name="999-Offsets and Overlay" sheetId="47" r:id="rId50"/>
  </sheets>
  <definedNames/>
  <calcPr/>
</workbook>
</file>

<file path=xl/sharedStrings.xml><?xml version="1.0" encoding="utf-8"?>
<sst xmlns="http://schemas.openxmlformats.org/spreadsheetml/2006/main" count="2104" uniqueCount="988">
  <si>
    <t>SELECT BOARD</t>
  </si>
  <si>
    <t>MODERATOR</t>
  </si>
  <si>
    <t>TOWN OF HADLEY</t>
  </si>
  <si>
    <t>A</t>
  </si>
  <si>
    <t>FY 2021 EXPENDITURES (ONE TWELFTH BUDGET)</t>
  </si>
  <si>
    <t>B</t>
  </si>
  <si>
    <t>C</t>
  </si>
  <si>
    <t>D</t>
  </si>
  <si>
    <t>E</t>
  </si>
  <si>
    <t>F</t>
  </si>
  <si>
    <t>G</t>
  </si>
  <si>
    <t>H</t>
  </si>
  <si>
    <t>I</t>
  </si>
  <si>
    <t>J</t>
  </si>
  <si>
    <t>.</t>
  </si>
  <si>
    <t>ACCOUNT</t>
  </si>
  <si>
    <t xml:space="preserve">F </t>
  </si>
  <si>
    <t>DESCRIPTION</t>
  </si>
  <si>
    <t>FY 2018  Actual</t>
  </si>
  <si>
    <t>FY 2019    Voted</t>
  </si>
  <si>
    <t>FY 2019 Actual</t>
  </si>
  <si>
    <t>FY 2020  Voted</t>
  </si>
  <si>
    <t xml:space="preserve">FY 2021 Requested </t>
  </si>
  <si>
    <t>FY 2021 Admin. Add/(Delete)</t>
  </si>
  <si>
    <t>FY 2021 Admin. Add/(Delete) REVISED FOR COVID-19</t>
  </si>
  <si>
    <t>FY 2021 COVID-19 Admin. Rec'd</t>
  </si>
  <si>
    <t>FY 2021 Admin. Rec'd</t>
  </si>
  <si>
    <t xml:space="preserve">One Twelfth FY2021 COVID-19 </t>
  </si>
  <si>
    <t>Series 100 General Government</t>
  </si>
  <si>
    <t>122-5101</t>
  </si>
  <si>
    <t>Select Board Salaries</t>
  </si>
  <si>
    <t>Moderator</t>
  </si>
  <si>
    <t>114-5730</t>
  </si>
  <si>
    <t>Total Moderator</t>
  </si>
  <si>
    <t>Select Board</t>
  </si>
  <si>
    <t>122-5112</t>
  </si>
  <si>
    <t>Licensing Coord/Procure</t>
  </si>
  <si>
    <t>122-5120</t>
  </si>
  <si>
    <t>Clerical Services</t>
  </si>
  <si>
    <t>122-5300</t>
  </si>
  <si>
    <t>Interpreter</t>
  </si>
  <si>
    <t>Town Administator</t>
  </si>
  <si>
    <t>122-5307</t>
  </si>
  <si>
    <t>Town Reports</t>
  </si>
  <si>
    <t>122-5308</t>
  </si>
  <si>
    <t>Tuition/Meetings</t>
  </si>
  <si>
    <t>122-5385</t>
  </si>
  <si>
    <t>BoardDocs/Archival Prog.</t>
  </si>
  <si>
    <t>add Laserfiche</t>
  </si>
  <si>
    <t>122-5420</t>
  </si>
  <si>
    <t>Finance Committee</t>
  </si>
  <si>
    <t>Office Supplies</t>
  </si>
  <si>
    <t>122-5650</t>
  </si>
  <si>
    <t>PVPC Smart Growth</t>
  </si>
  <si>
    <t>122-5690</t>
  </si>
  <si>
    <t>HCOG Membership</t>
  </si>
  <si>
    <t>Reserve Fund</t>
  </si>
  <si>
    <t>122-5710</t>
  </si>
  <si>
    <t>Mileage/Meals</t>
  </si>
  <si>
    <t>122-5730</t>
  </si>
  <si>
    <t>Dues</t>
  </si>
  <si>
    <t>Town Accountant</t>
  </si>
  <si>
    <t>122-new</t>
  </si>
  <si>
    <t>Internship Stipends</t>
  </si>
  <si>
    <t>Total Select Board</t>
  </si>
  <si>
    <t>Assessors</t>
  </si>
  <si>
    <t>TOWN ADMINISTRATOR</t>
  </si>
  <si>
    <t>2% , no step</t>
  </si>
  <si>
    <t>37.5 hrs/week x 52.2 weeks x $22.30/hour</t>
  </si>
  <si>
    <t>Treasurer</t>
  </si>
  <si>
    <t>129-5110</t>
  </si>
  <si>
    <t>Town Admin Salary</t>
  </si>
  <si>
    <t>Tax Collector</t>
  </si>
  <si>
    <t>?????</t>
  </si>
  <si>
    <t>129-5308</t>
  </si>
  <si>
    <t>Town Counsel</t>
  </si>
  <si>
    <t xml:space="preserve">129-5710 </t>
  </si>
  <si>
    <t>129-5730</t>
  </si>
  <si>
    <t>**</t>
  </si>
  <si>
    <t>Total Town Administrator</t>
  </si>
  <si>
    <t>Human Resources</t>
  </si>
  <si>
    <t>Town Clerk</t>
  </si>
  <si>
    <t>TA = 1/2 = $47828</t>
  </si>
  <si>
    <t>Transition TA = $95655</t>
  </si>
  <si>
    <t>At 10 months = 79713</t>
  </si>
  <si>
    <t>Registrars</t>
  </si>
  <si>
    <t>FINANCE COMMITTEE</t>
  </si>
  <si>
    <t>131-5730</t>
  </si>
  <si>
    <t>Conservation</t>
  </si>
  <si>
    <t>Total Finance Committee</t>
  </si>
  <si>
    <t>Planning Board</t>
  </si>
  <si>
    <t>RESERVE FUND</t>
  </si>
  <si>
    <t>(I-F)</t>
  </si>
  <si>
    <t>Board of Appeals</t>
  </si>
  <si>
    <t>132-5780</t>
  </si>
  <si>
    <t>Total Reserve Fund</t>
  </si>
  <si>
    <t>Town Building Operations</t>
  </si>
  <si>
    <t>Insurance</t>
  </si>
  <si>
    <t>TOWN ACCOUNTANT</t>
  </si>
  <si>
    <t>Total General Government</t>
  </si>
  <si>
    <t>135-5112</t>
  </si>
  <si>
    <t>Asst. Town Accountant</t>
  </si>
  <si>
    <t>135-5302</t>
  </si>
  <si>
    <t>Auditor Services</t>
  </si>
  <si>
    <t>135-5313</t>
  </si>
  <si>
    <t>Other Professional Srv</t>
  </si>
  <si>
    <t>PVPC Administrative</t>
  </si>
  <si>
    <t>ASSESSORS</t>
  </si>
  <si>
    <t>Series 200 Public Safety</t>
  </si>
  <si>
    <t>135-5385</t>
  </si>
  <si>
    <t>Software Maint. VADAR</t>
  </si>
  <si>
    <t>135-5420</t>
  </si>
  <si>
    <t>Police</t>
  </si>
  <si>
    <t>141-5101</t>
  </si>
  <si>
    <t>Assessors Salary</t>
  </si>
  <si>
    <t>141-5110</t>
  </si>
  <si>
    <t>Asst. Assessor Salary</t>
  </si>
  <si>
    <t>135-5730</t>
  </si>
  <si>
    <t>141-5112</t>
  </si>
  <si>
    <t>Clerical Wages</t>
  </si>
  <si>
    <t>Total Town Accountant</t>
  </si>
  <si>
    <t>Fire</t>
  </si>
  <si>
    <t>141-5244</t>
  </si>
  <si>
    <t>Office Equip Maint</t>
  </si>
  <si>
    <t>141-5300</t>
  </si>
  <si>
    <t>Book Binding</t>
  </si>
  <si>
    <t>141-5306</t>
  </si>
  <si>
    <t>Mapping Services</t>
  </si>
  <si>
    <t xml:space="preserve">Communications </t>
  </si>
  <si>
    <t>141-5308</t>
  </si>
  <si>
    <t>Asst Acct $30/hour x 12 hours/week x 52.2 weeks</t>
  </si>
  <si>
    <t>141-5313</t>
  </si>
  <si>
    <t>Triennial Reval Exp</t>
  </si>
  <si>
    <t>Ambulance</t>
  </si>
  <si>
    <t>141-5385</t>
  </si>
  <si>
    <t>Software Maint.</t>
  </si>
  <si>
    <t>141-5420</t>
  </si>
  <si>
    <t>141-5630</t>
  </si>
  <si>
    <t>Registry of Deeds</t>
  </si>
  <si>
    <t>Building Inspector</t>
  </si>
  <si>
    <t>141-5710</t>
  </si>
  <si>
    <t>141-5730</t>
  </si>
  <si>
    <t>Total Assessors</t>
  </si>
  <si>
    <t>Gas Inspector</t>
  </si>
  <si>
    <t>Plumbing Inspector</t>
  </si>
  <si>
    <t>TOWN TREASURER</t>
  </si>
  <si>
    <t>Total Public Safety</t>
  </si>
  <si>
    <t>145-5110</t>
  </si>
  <si>
    <t>Town Treasurer Salary</t>
  </si>
  <si>
    <t>Series 300 Education</t>
  </si>
  <si>
    <t>contract</t>
  </si>
  <si>
    <t>145-5118</t>
  </si>
  <si>
    <t>Assistant Treasurer</t>
  </si>
  <si>
    <t>Education</t>
  </si>
  <si>
    <t>145-5244</t>
  </si>
  <si>
    <t>145-5300</t>
  </si>
  <si>
    <t>145-5303</t>
  </si>
  <si>
    <t>Tax Foreclosure</t>
  </si>
  <si>
    <t>145-5308</t>
  </si>
  <si>
    <t xml:space="preserve">Total Education </t>
  </si>
  <si>
    <t>145-5313</t>
  </si>
  <si>
    <t>Financial Services</t>
  </si>
  <si>
    <t>145-5314</t>
  </si>
  <si>
    <t>Payroll Service</t>
  </si>
  <si>
    <t>transfer to HR</t>
  </si>
  <si>
    <t>145-5385</t>
  </si>
  <si>
    <t>145-5420</t>
  </si>
  <si>
    <t>145-5710</t>
  </si>
  <si>
    <t>145-5730</t>
  </si>
  <si>
    <t>TAX COLLECTOR</t>
  </si>
  <si>
    <t>Series 400 Public Works</t>
  </si>
  <si>
    <t>Highway</t>
  </si>
  <si>
    <t>145-5740</t>
  </si>
  <si>
    <t>Surity Bond</t>
  </si>
  <si>
    <t>145-5747</t>
  </si>
  <si>
    <t>Certification Fee</t>
  </si>
  <si>
    <t>146-5110</t>
  </si>
  <si>
    <t>Tax Collector Salary</t>
  </si>
  <si>
    <t>145-5750</t>
  </si>
  <si>
    <t>Borrowing Fee</t>
  </si>
  <si>
    <t>Total Town Treasurer</t>
  </si>
  <si>
    <t>Snow &amp; Ice</t>
  </si>
  <si>
    <t>revert to 35 hours/week</t>
  </si>
  <si>
    <t>146-5118</t>
  </si>
  <si>
    <t>Water &amp; Sewer Bill Coord.</t>
  </si>
  <si>
    <t>Street Lighting</t>
  </si>
  <si>
    <t>146-5306</t>
  </si>
  <si>
    <t>Tech Support/Maint.</t>
  </si>
  <si>
    <t>5 hours/week x 52.2 weeks/year x rate of $22.63/hour</t>
  </si>
  <si>
    <t>146-5307</t>
  </si>
  <si>
    <t>Forms</t>
  </si>
  <si>
    <t>146-5308</t>
  </si>
  <si>
    <t>Building Maint.</t>
  </si>
  <si>
    <t>146-5313</t>
  </si>
  <si>
    <t>Banking Services</t>
  </si>
  <si>
    <t>146-5385</t>
  </si>
  <si>
    <t>146-5420</t>
  </si>
  <si>
    <t>146-5710</t>
  </si>
  <si>
    <t>Cemetery</t>
  </si>
  <si>
    <t>146-5730</t>
  </si>
  <si>
    <t>146-5740</t>
  </si>
  <si>
    <t>Public Officials Bond</t>
  </si>
  <si>
    <t>146-5950</t>
  </si>
  <si>
    <t>Prop. Tax Abatements</t>
  </si>
  <si>
    <t>Total Tax Collector</t>
  </si>
  <si>
    <t>Total Public Works</t>
  </si>
  <si>
    <t>35 hours/week x 52.2 weeks/year x $35.15/hour</t>
  </si>
  <si>
    <t>35 hours/week x 52.2 weeks/year x $25.09/hour</t>
  </si>
  <si>
    <t>Series 440, 450 and 599 Enterprise Funds</t>
  </si>
  <si>
    <t>Sewer</t>
  </si>
  <si>
    <t>LEGAL EXPENSES</t>
  </si>
  <si>
    <t>Sewer Contingency</t>
  </si>
  <si>
    <t>Water</t>
  </si>
  <si>
    <t>151-5300</t>
  </si>
  <si>
    <t>Litigation</t>
  </si>
  <si>
    <t>151-5303</t>
  </si>
  <si>
    <t>Town Counsel Serv</t>
  </si>
  <si>
    <t>Water Contingency</t>
  </si>
  <si>
    <t>151-5304</t>
  </si>
  <si>
    <t>Legal Notices</t>
  </si>
  <si>
    <t>HUMAN RESOURCES</t>
  </si>
  <si>
    <t>151-5730</t>
  </si>
  <si>
    <t>Legal Subscriptions</t>
  </si>
  <si>
    <t>Total Legal</t>
  </si>
  <si>
    <t>152-5110</t>
  </si>
  <si>
    <t>Human Resource Salary</t>
  </si>
  <si>
    <t>152-5118</t>
  </si>
  <si>
    <t>Benefits Coordinator</t>
  </si>
  <si>
    <t>152-5308</t>
  </si>
  <si>
    <t xml:space="preserve">152-5710 </t>
  </si>
  <si>
    <t>152-5385</t>
  </si>
  <si>
    <t>Software</t>
  </si>
  <si>
    <t>152-5730</t>
  </si>
  <si>
    <t>Cable TV</t>
  </si>
  <si>
    <t>EANE = 152-5730</t>
  </si>
  <si>
    <t>152-5314</t>
  </si>
  <si>
    <t>Payroll Services</t>
  </si>
  <si>
    <t>152-5420</t>
  </si>
  <si>
    <t>Cable TV Contingency</t>
  </si>
  <si>
    <t>Total Human Resources</t>
  </si>
  <si>
    <t>TOWN CLERK</t>
  </si>
  <si>
    <t>Ed O'Connor</t>
  </si>
  <si>
    <t>Deployment</t>
  </si>
  <si>
    <t xml:space="preserve">4 months = </t>
  </si>
  <si>
    <t>Deb Radway</t>
  </si>
  <si>
    <t>Temp</t>
  </si>
  <si>
    <t>9 months =</t>
  </si>
  <si>
    <t>20 hours/week @ $50/hour</t>
  </si>
  <si>
    <t>161-5110</t>
  </si>
  <si>
    <t>Town Clerk Salary</t>
  </si>
  <si>
    <t>Total Enterprise Funds</t>
  </si>
  <si>
    <t>161-5120</t>
  </si>
  <si>
    <t>Temporary Wages</t>
  </si>
  <si>
    <t>161-5244</t>
  </si>
  <si>
    <t>Equip Repairs &amp; Maint</t>
  </si>
  <si>
    <t xml:space="preserve">161-5300 </t>
  </si>
  <si>
    <t>161-5308</t>
  </si>
  <si>
    <t>161-5311</t>
  </si>
  <si>
    <t>Bylaw Codification</t>
  </si>
  <si>
    <t>161-5385</t>
  </si>
  <si>
    <t>161-5420</t>
  </si>
  <si>
    <t>BOARD OF REGISTRARS</t>
  </si>
  <si>
    <t>Series 500 Human Services</t>
  </si>
  <si>
    <t>161-5710</t>
  </si>
  <si>
    <t>161-5730</t>
  </si>
  <si>
    <t>Change $</t>
  </si>
  <si>
    <t>163-5120</t>
  </si>
  <si>
    <t>Poll Worker Wages</t>
  </si>
  <si>
    <t>Total Town Clerk</t>
  </si>
  <si>
    <t>163-5190</t>
  </si>
  <si>
    <t>Salaries- Bd of Registrars</t>
  </si>
  <si>
    <t>163-5306</t>
  </si>
  <si>
    <t>Automark</t>
  </si>
  <si>
    <t>163-5307</t>
  </si>
  <si>
    <t>Printing</t>
  </si>
  <si>
    <t>Board of Health</t>
  </si>
  <si>
    <t>163-5420</t>
  </si>
  <si>
    <t>163-5710</t>
  </si>
  <si>
    <t>Total Board of Registrars</t>
  </si>
  <si>
    <t>Council on Aging</t>
  </si>
  <si>
    <t>Veterans' Services</t>
  </si>
  <si>
    <t>CONSERVATION COMMISSION</t>
  </si>
  <si>
    <t>Oliver Smith Will</t>
  </si>
  <si>
    <t>171-5300</t>
  </si>
  <si>
    <t xml:space="preserve">Prof. Conservation Services </t>
  </si>
  <si>
    <t>Cable TV (old)</t>
  </si>
  <si>
    <t>171-5420</t>
  </si>
  <si>
    <t>PLANNING BOARD</t>
  </si>
  <si>
    <t>Total Human Services</t>
  </si>
  <si>
    <t>171-5730</t>
  </si>
  <si>
    <t>Total Conservation</t>
  </si>
  <si>
    <t>135-5110</t>
  </si>
  <si>
    <t>Planner</t>
  </si>
  <si>
    <t>position deferred to FY22</t>
  </si>
  <si>
    <t>minus 35K</t>
  </si>
  <si>
    <t>Administrative Assist</t>
  </si>
  <si>
    <t>175-5190</t>
  </si>
  <si>
    <t>Salaries Planning Board</t>
  </si>
  <si>
    <t>175-5300</t>
  </si>
  <si>
    <t>Planning Services</t>
  </si>
  <si>
    <t>175-5304</t>
  </si>
  <si>
    <t>Advertising</t>
  </si>
  <si>
    <t>175-5308</t>
  </si>
  <si>
    <t>Training &amp; Meetings</t>
  </si>
  <si>
    <t>175-5420</t>
  </si>
  <si>
    <t>Series 600 Culture and Recreation</t>
  </si>
  <si>
    <t>1175-5730</t>
  </si>
  <si>
    <t>Library</t>
  </si>
  <si>
    <t>Total Planning Board</t>
  </si>
  <si>
    <t>5 hours/week x 52.2 weeks/year x $22.63/hour</t>
  </si>
  <si>
    <t>BOARD OF APPEALS</t>
  </si>
  <si>
    <t>Park Commission</t>
  </si>
  <si>
    <t>176-5190</t>
  </si>
  <si>
    <t>Salary Board of Appeals</t>
  </si>
  <si>
    <t>Historical Comm</t>
  </si>
  <si>
    <t>176-5304</t>
  </si>
  <si>
    <t>Total Board of Appeals</t>
  </si>
  <si>
    <t>Total Culture and Recreation</t>
  </si>
  <si>
    <t>TOWN BUILDING OPERATIONS</t>
  </si>
  <si>
    <t>190-5210-192</t>
  </si>
  <si>
    <t>Electricity</t>
  </si>
  <si>
    <t>Series 700 Debt</t>
  </si>
  <si>
    <t>Principal</t>
  </si>
  <si>
    <t>190-5210-196</t>
  </si>
  <si>
    <t>190-5210-199</t>
  </si>
  <si>
    <t>190-5210-220</t>
  </si>
  <si>
    <t>Interest</t>
  </si>
  <si>
    <t>PROPERTY &amp; LIABILITY INSURANCE</t>
  </si>
  <si>
    <t>190-5210-225</t>
  </si>
  <si>
    <t>190-5210-610</t>
  </si>
  <si>
    <t>193-5740</t>
  </si>
  <si>
    <t>Expenses</t>
  </si>
  <si>
    <t>190-5210-599</t>
  </si>
  <si>
    <t>per renewal agreement 3/19/20</t>
  </si>
  <si>
    <t>Total Debt</t>
  </si>
  <si>
    <t>quarterly</t>
  </si>
  <si>
    <t>Total Property Insurance</t>
  </si>
  <si>
    <t>190-5215-196</t>
  </si>
  <si>
    <t>Heat-Gas</t>
  </si>
  <si>
    <t>190-5215-222</t>
  </si>
  <si>
    <t>Series 800 State and Other Assessments</t>
  </si>
  <si>
    <t>190-5230-192</t>
  </si>
  <si>
    <t>Sewer/Water</t>
  </si>
  <si>
    <t>State Assessments</t>
  </si>
  <si>
    <t>190-5230-196</t>
  </si>
  <si>
    <t>190-5230-222</t>
  </si>
  <si>
    <t>190-5230-225</t>
  </si>
  <si>
    <t>190-5230-610</t>
  </si>
  <si>
    <t>POLICE DEPARTMENT</t>
  </si>
  <si>
    <t>PVTA Assessments</t>
  </si>
  <si>
    <t>190-5241-196</t>
  </si>
  <si>
    <t>Alarm System</t>
  </si>
  <si>
    <t>190-5244-192</t>
  </si>
  <si>
    <t>Equipment Maint.</t>
  </si>
  <si>
    <t>210-5110</t>
  </si>
  <si>
    <t>Salary Police Chief</t>
  </si>
  <si>
    <t>Overlay</t>
  </si>
  <si>
    <t>190-5244-196</t>
  </si>
  <si>
    <t>210-5112</t>
  </si>
  <si>
    <t>Admin/Clerical Salaries</t>
  </si>
  <si>
    <t>201-5118</t>
  </si>
  <si>
    <t>190-5270-196</t>
  </si>
  <si>
    <t>Wages Full Time Officers</t>
  </si>
  <si>
    <t>Postage Machine Sr</t>
  </si>
  <si>
    <t>210-5120</t>
  </si>
  <si>
    <t>Wages Part Time Officers</t>
  </si>
  <si>
    <t>Offsets</t>
  </si>
  <si>
    <t>190-5306-196</t>
  </si>
  <si>
    <t>Tech Services</t>
  </si>
  <si>
    <t>210-5130</t>
  </si>
  <si>
    <t>Overtime</t>
  </si>
  <si>
    <t>210-5131</t>
  </si>
  <si>
    <t>190-5340-192</t>
  </si>
  <si>
    <t>Telephone/Internet</t>
  </si>
  <si>
    <t>Training</t>
  </si>
  <si>
    <t>210-5242</t>
  </si>
  <si>
    <t>Vehicle Repair &amp; Maint.</t>
  </si>
  <si>
    <t>190-5340-196</t>
  </si>
  <si>
    <t>210-5244</t>
  </si>
  <si>
    <t>Equipment Repair &amp;  Maint.</t>
  </si>
  <si>
    <t>210-5303</t>
  </si>
  <si>
    <t>Legal/Negotiator Services</t>
  </si>
  <si>
    <t>Total Assessments</t>
  </si>
  <si>
    <t>190-5340-225</t>
  </si>
  <si>
    <t>210-5306</t>
  </si>
  <si>
    <t>Tech. Support Services</t>
  </si>
  <si>
    <t>190-5340-599</t>
  </si>
  <si>
    <t>210-5308</t>
  </si>
  <si>
    <t>Professional Development</t>
  </si>
  <si>
    <t>190-5345-192</t>
  </si>
  <si>
    <t xml:space="preserve">Postage  </t>
  </si>
  <si>
    <t>210-5340</t>
  </si>
  <si>
    <t>Telecommunications</t>
  </si>
  <si>
    <t>210-5345</t>
  </si>
  <si>
    <t>Series 900 Unclassified</t>
  </si>
  <si>
    <t>190-5345-196</t>
  </si>
  <si>
    <t>210-5420</t>
  </si>
  <si>
    <t>Retirement</t>
  </si>
  <si>
    <t>210-5480</t>
  </si>
  <si>
    <t>Fuel</t>
  </si>
  <si>
    <t>190-5420-196</t>
  </si>
  <si>
    <t>Supplies</t>
  </si>
  <si>
    <t>210-5580</t>
  </si>
  <si>
    <t>Other Police Expenses/K9</t>
  </si>
  <si>
    <t>Dog Officer Expenses</t>
  </si>
  <si>
    <t>190-5420-610</t>
  </si>
  <si>
    <t>210-5582</t>
  </si>
  <si>
    <t>Uniforms</t>
  </si>
  <si>
    <t>210-5710</t>
  </si>
  <si>
    <t>Travel/Mileage/Meals</t>
  </si>
  <si>
    <t>190-5422-196</t>
  </si>
  <si>
    <t>Computer Supplies</t>
  </si>
  <si>
    <t>Workers' Comp.</t>
  </si>
  <si>
    <t>210-5730</t>
  </si>
  <si>
    <t>190-5450-196</t>
  </si>
  <si>
    <t>Total Police</t>
  </si>
  <si>
    <t>190-5850-192</t>
  </si>
  <si>
    <t>Equipment Purchase</t>
  </si>
  <si>
    <t xml:space="preserve">Unemployment </t>
  </si>
  <si>
    <t>190-5850-196</t>
  </si>
  <si>
    <t>new</t>
  </si>
  <si>
    <t>Lease Payment</t>
  </si>
  <si>
    <t>Health Insurance</t>
  </si>
  <si>
    <t>Total Town Buildings</t>
  </si>
  <si>
    <t>Life Insurance</t>
  </si>
  <si>
    <t>Medicare</t>
  </si>
  <si>
    <t>Police &amp; Fire Accident</t>
  </si>
  <si>
    <t>OPEB</t>
  </si>
  <si>
    <t>FIRE DEPARTMENT</t>
  </si>
  <si>
    <t>COMMUNICATIONS</t>
  </si>
  <si>
    <t>Trans. to Stab.</t>
  </si>
  <si>
    <t>220-5110</t>
  </si>
  <si>
    <t>Salary Fire Chief</t>
  </si>
  <si>
    <t>222-5118</t>
  </si>
  <si>
    <t>Dispatchers Wages</t>
  </si>
  <si>
    <t>Total Unclassified</t>
  </si>
  <si>
    <t>222-5120</t>
  </si>
  <si>
    <t>Part Time Wages</t>
  </si>
  <si>
    <t>222-5130</t>
  </si>
  <si>
    <t>222-5131</t>
  </si>
  <si>
    <t>Wages Training</t>
  </si>
  <si>
    <t>222-5210</t>
  </si>
  <si>
    <t>220-5112</t>
  </si>
  <si>
    <t>Admin Salaries</t>
  </si>
  <si>
    <t>222-5215</t>
  </si>
  <si>
    <t>Heat - Gas</t>
  </si>
  <si>
    <t>220-5118</t>
  </si>
  <si>
    <t>Wages Full Time</t>
  </si>
  <si>
    <t>222-5230</t>
  </si>
  <si>
    <t>Water/Sewer</t>
  </si>
  <si>
    <t>220-5120</t>
  </si>
  <si>
    <t>TOTAL MUNICIPAL</t>
  </si>
  <si>
    <t>222-5303</t>
  </si>
  <si>
    <t>Legal Services</t>
  </si>
  <si>
    <t>220-5130</t>
  </si>
  <si>
    <t>222-5308</t>
  </si>
  <si>
    <t>222-5450</t>
  </si>
  <si>
    <t>220-5140</t>
  </si>
  <si>
    <t>Building Maint Supplies</t>
  </si>
  <si>
    <t>Inspection/Station Duty Wages</t>
  </si>
  <si>
    <t>222-5580</t>
  </si>
  <si>
    <t>220-5215</t>
  </si>
  <si>
    <t>Oil - No Hadley Station</t>
  </si>
  <si>
    <t>220-5242</t>
  </si>
  <si>
    <t>Fire Vehicle Repair/Maint.</t>
  </si>
  <si>
    <t>222-5582</t>
  </si>
  <si>
    <t>220-5244</t>
  </si>
  <si>
    <t>Fire Equip/Radio Repair/Maint.</t>
  </si>
  <si>
    <t>Total Communications</t>
  </si>
  <si>
    <t>Air Pack Maint.</t>
  </si>
  <si>
    <t>Bldg Maint. Center and North</t>
  </si>
  <si>
    <t>220-5245</t>
  </si>
  <si>
    <t>Fire Extinguisher Maint.</t>
  </si>
  <si>
    <t>220-5300</t>
  </si>
  <si>
    <t>Engine Ladder Test &amp; Maint.</t>
  </si>
  <si>
    <t>220-5311</t>
  </si>
  <si>
    <t xml:space="preserve">Physical &amp; Testing </t>
  </si>
  <si>
    <t>220-5320</t>
  </si>
  <si>
    <t>Tuition/Meetings/Training</t>
  </si>
  <si>
    <t>220-5340</t>
  </si>
  <si>
    <t>General Fund</t>
  </si>
  <si>
    <t>220-5343</t>
  </si>
  <si>
    <t>Postage</t>
  </si>
  <si>
    <t>220-5346</t>
  </si>
  <si>
    <t>CTY Emergency Broadcast</t>
  </si>
  <si>
    <t>220-5420</t>
  </si>
  <si>
    <t>220-5480</t>
  </si>
  <si>
    <t>Gasoline/Diesel</t>
  </si>
  <si>
    <t>220-5500</t>
  </si>
  <si>
    <t>Fire Medical Supplies</t>
  </si>
  <si>
    <t>Enterprise Funds</t>
  </si>
  <si>
    <t>220-5530</t>
  </si>
  <si>
    <t>Fire Prevenion Supplies</t>
  </si>
  <si>
    <t>Civil Defense Supplies</t>
  </si>
  <si>
    <t>Grand Total</t>
  </si>
  <si>
    <t>220-5582</t>
  </si>
  <si>
    <t>AMBULANCE</t>
  </si>
  <si>
    <t>Fire Chief Uniforms</t>
  </si>
  <si>
    <t>220-5700</t>
  </si>
  <si>
    <t>PPE Bunker Coat/Pants</t>
  </si>
  <si>
    <t>220-5710</t>
  </si>
  <si>
    <t>Mileage</t>
  </si>
  <si>
    <t>230-5330</t>
  </si>
  <si>
    <t>Ambulance Service</t>
  </si>
  <si>
    <t>220-5730</t>
  </si>
  <si>
    <t>220-5830</t>
  </si>
  <si>
    <t>Grant Matching Funds</t>
  </si>
  <si>
    <t>per amended contract proposal</t>
  </si>
  <si>
    <t>Total Ambulance</t>
  </si>
  <si>
    <t>220-5840</t>
  </si>
  <si>
    <t>Computer Hardware Purchase</t>
  </si>
  <si>
    <t>220-5850</t>
  </si>
  <si>
    <t>Firefighting Equipment</t>
  </si>
  <si>
    <t>220-5851</t>
  </si>
  <si>
    <t>Airpack Replacement</t>
  </si>
  <si>
    <t>220-5871</t>
  </si>
  <si>
    <t>Radio Repair Maint.</t>
  </si>
  <si>
    <t>220-5872</t>
  </si>
  <si>
    <t>Repair/Replacement Hose</t>
  </si>
  <si>
    <t>Total Fire</t>
  </si>
  <si>
    <t>BUILDING INSPECTOR</t>
  </si>
  <si>
    <t>GAS INSPECTOR</t>
  </si>
  <si>
    <t>241-5110</t>
  </si>
  <si>
    <t>Salary Building Inspector</t>
  </si>
  <si>
    <t>242-5110</t>
  </si>
  <si>
    <t>Salary Gas Inspector</t>
  </si>
  <si>
    <t>245-5110</t>
  </si>
  <si>
    <t>Electrical Inspector</t>
  </si>
  <si>
    <t>PLUMBING INSPECTOR</t>
  </si>
  <si>
    <t>241-5112</t>
  </si>
  <si>
    <t>242-5308</t>
  </si>
  <si>
    <t>241-5118</t>
  </si>
  <si>
    <t>Local Inspector</t>
  </si>
  <si>
    <t>242-5710</t>
  </si>
  <si>
    <t>241-5120</t>
  </si>
  <si>
    <t>Wages - Part Time Inspectors</t>
  </si>
  <si>
    <t>Total Gas Inspector</t>
  </si>
  <si>
    <t>241-5244</t>
  </si>
  <si>
    <t>Equipment Maint &amp; Repair</t>
  </si>
  <si>
    <t>241-5307</t>
  </si>
  <si>
    <t>241-5308</t>
  </si>
  <si>
    <t>241-5340</t>
  </si>
  <si>
    <t>Telephone</t>
  </si>
  <si>
    <t>241-5420</t>
  </si>
  <si>
    <t>241-5480</t>
  </si>
  <si>
    <t>Inspectors Fuel</t>
  </si>
  <si>
    <t>241-5710</t>
  </si>
  <si>
    <t>243-5110</t>
  </si>
  <si>
    <t>Salary Plumbing Inspector</t>
  </si>
  <si>
    <t>241-5730</t>
  </si>
  <si>
    <t>Total Building Inspector</t>
  </si>
  <si>
    <t>243-5118</t>
  </si>
  <si>
    <t>Asst. Plumbing Insp.</t>
  </si>
  <si>
    <t>Dede</t>
  </si>
  <si>
    <t>25 hours/week x 52.2 weeks/year x $22.63/hour</t>
  </si>
  <si>
    <t>243-5710</t>
  </si>
  <si>
    <t>Mary Lou</t>
  </si>
  <si>
    <t>on call x $15.54/hour x 120 hours</t>
  </si>
  <si>
    <t>Total Plumbing Inspector</t>
  </si>
  <si>
    <t>EDUCATION</t>
  </si>
  <si>
    <t>HIGHWAY DIVISION</t>
  </si>
  <si>
    <t>Total School</t>
  </si>
  <si>
    <t>422-5110</t>
  </si>
  <si>
    <t>PW Professional Salaries</t>
  </si>
  <si>
    <t>422-5112</t>
  </si>
  <si>
    <t>PW Adminstrative Salaries</t>
  </si>
  <si>
    <t>422-5118</t>
  </si>
  <si>
    <t>PW Other Regular Salaries</t>
  </si>
  <si>
    <t>union</t>
  </si>
  <si>
    <t>422-5120</t>
  </si>
  <si>
    <t>PW Part Time/Temp. Wages</t>
  </si>
  <si>
    <t>422-5130</t>
  </si>
  <si>
    <t>422-5190</t>
  </si>
  <si>
    <t>Stipends</t>
  </si>
  <si>
    <t>422-5210</t>
  </si>
  <si>
    <t>PW Highway Electricity</t>
  </si>
  <si>
    <t>422-5215</t>
  </si>
  <si>
    <t>PW Heating</t>
  </si>
  <si>
    <t>422-5230</t>
  </si>
  <si>
    <t>422-5241</t>
  </si>
  <si>
    <t>Building Systems</t>
  </si>
  <si>
    <t>422-5242</t>
  </si>
  <si>
    <t>Vehicle Repairs &amp; Maint.</t>
  </si>
  <si>
    <t>422-5243</t>
  </si>
  <si>
    <t>Street &amp; Pedestrian Way Maint.</t>
  </si>
  <si>
    <t>keep</t>
  </si>
  <si>
    <t>hot patching</t>
  </si>
  <si>
    <t>422-5244</t>
  </si>
  <si>
    <t>Equipment Repairs &amp; Maint.</t>
  </si>
  <si>
    <t>422-5270</t>
  </si>
  <si>
    <t>PW Rental &amp;Leases</t>
  </si>
  <si>
    <t>422-5290</t>
  </si>
  <si>
    <t>SNOW AND ICE</t>
  </si>
  <si>
    <t>Property Related Services</t>
  </si>
  <si>
    <t>422-5303</t>
  </si>
  <si>
    <t>PW Legal Services</t>
  </si>
  <si>
    <t>422-5305</t>
  </si>
  <si>
    <t>PW Police Details</t>
  </si>
  <si>
    <t>shift to police?</t>
  </si>
  <si>
    <t>422-5306</t>
  </si>
  <si>
    <t>Tech Support Services</t>
  </si>
  <si>
    <t>423-5120</t>
  </si>
  <si>
    <t>PT Seasonal Salaries</t>
  </si>
  <si>
    <t>422-5310</t>
  </si>
  <si>
    <t>Engineering &amp; Arch Services</t>
  </si>
  <si>
    <t>422-5311</t>
  </si>
  <si>
    <t>Medical Drug Test &amp; Evaluation</t>
  </si>
  <si>
    <t>422-5312</t>
  </si>
  <si>
    <t>Arborist/Vegetation Mgt.</t>
  </si>
  <si>
    <t>423-5130</t>
  </si>
  <si>
    <t>422-5340</t>
  </si>
  <si>
    <t>423-5530</t>
  </si>
  <si>
    <t>Public Works Suplies</t>
  </si>
  <si>
    <t>422-5385</t>
  </si>
  <si>
    <t>423-5535</t>
  </si>
  <si>
    <t>Software Lics/SAAS</t>
  </si>
  <si>
    <t>Roadway Treatments</t>
  </si>
  <si>
    <t>422-5420</t>
  </si>
  <si>
    <t>Total Snow &amp; Ice</t>
  </si>
  <si>
    <t>422-5480</t>
  </si>
  <si>
    <t>Vehicle Fuel</t>
  </si>
  <si>
    <t>????</t>
  </si>
  <si>
    <t>FRCOG??</t>
  </si>
  <si>
    <t>422-5530</t>
  </si>
  <si>
    <t>Public Works Supplies</t>
  </si>
  <si>
    <t>422-5582</t>
  </si>
  <si>
    <t>422-5730</t>
  </si>
  <si>
    <t>Dues/Licenses</t>
  </si>
  <si>
    <t>Total Highway</t>
  </si>
  <si>
    <t>STREET LIGHTS</t>
  </si>
  <si>
    <t>424-5210</t>
  </si>
  <si>
    <t>SEWER ENTERPRISE FUND</t>
  </si>
  <si>
    <t>Total Street Lights</t>
  </si>
  <si>
    <t>440-5110</t>
  </si>
  <si>
    <t>Salary Chief Operator</t>
  </si>
  <si>
    <t>Professional Salaries</t>
  </si>
  <si>
    <t>440-5112</t>
  </si>
  <si>
    <t>Adminstrative Salaries</t>
  </si>
  <si>
    <t>jessica &amp; sharron</t>
  </si>
  <si>
    <t>440-5118</t>
  </si>
  <si>
    <t>Sewer Salaries</t>
  </si>
  <si>
    <t>440-5120</t>
  </si>
  <si>
    <t>Sewer Part Time Salaries</t>
  </si>
  <si>
    <t>440-5130</t>
  </si>
  <si>
    <t>440-5190</t>
  </si>
  <si>
    <t>Stipends/Longevity</t>
  </si>
  <si>
    <t>440-5210</t>
  </si>
  <si>
    <t>440-5215</t>
  </si>
  <si>
    <t>Heating</t>
  </si>
  <si>
    <t>Oil Sewer Treatment</t>
  </si>
  <si>
    <t>440-5230</t>
  </si>
  <si>
    <t>Sewer Other Utilities</t>
  </si>
  <si>
    <t>440-5242</t>
  </si>
  <si>
    <t>WATER ENTERPRISE FUND</t>
  </si>
  <si>
    <t>440-5244</t>
  </si>
  <si>
    <t>440-5290</t>
  </si>
  <si>
    <t>Property Related Srv.</t>
  </si>
  <si>
    <t>440-5300</t>
  </si>
  <si>
    <t>Other Professional Srv.</t>
  </si>
  <si>
    <t>450-5110</t>
  </si>
  <si>
    <t>440-5303</t>
  </si>
  <si>
    <t>440-5305</t>
  </si>
  <si>
    <t>Police Services</t>
  </si>
  <si>
    <t>440-5306</t>
  </si>
  <si>
    <t>Tech Suport Srv.</t>
  </si>
  <si>
    <t>450-5112</t>
  </si>
  <si>
    <t>440-5310</t>
  </si>
  <si>
    <t>Engineering Services</t>
  </si>
  <si>
    <t>sharron $ jessica</t>
  </si>
  <si>
    <t>450-5115</t>
  </si>
  <si>
    <t>Longevity</t>
  </si>
  <si>
    <t>440-5340</t>
  </si>
  <si>
    <t>450-5118</t>
  </si>
  <si>
    <t>Water Salaries</t>
  </si>
  <si>
    <t>440-5385</t>
  </si>
  <si>
    <t>Software Licensing/SAAS</t>
  </si>
  <si>
    <t>plus 1 laborer</t>
  </si>
  <si>
    <t>450-5120</t>
  </si>
  <si>
    <t>440-5420</t>
  </si>
  <si>
    <t>440-5480</t>
  </si>
  <si>
    <t>450-5130</t>
  </si>
  <si>
    <t>Gasoline</t>
  </si>
  <si>
    <t>450-5140</t>
  </si>
  <si>
    <t>440-5530</t>
  </si>
  <si>
    <t>Shift Differentials</t>
  </si>
  <si>
    <t>Sewer Supplies</t>
  </si>
  <si>
    <t>450-5210</t>
  </si>
  <si>
    <t>Wtr Electricity</t>
  </si>
  <si>
    <t>440-5582</t>
  </si>
  <si>
    <t>440-5730</t>
  </si>
  <si>
    <t>Dues/Licenses/Training</t>
  </si>
  <si>
    <t>450-5215</t>
  </si>
  <si>
    <t>440-5830</t>
  </si>
  <si>
    <t>Capital Infrastructure Maint.</t>
  </si>
  <si>
    <t>450-5230</t>
  </si>
  <si>
    <t>Other Utilities Water/Sewer</t>
  </si>
  <si>
    <t>440-5910</t>
  </si>
  <si>
    <t>Principal Long Term Debt</t>
  </si>
  <si>
    <t>450-5241</t>
  </si>
  <si>
    <t>Water Building Systems</t>
  </si>
  <si>
    <t>440-5915</t>
  </si>
  <si>
    <t>Interest Long Term Debt</t>
  </si>
  <si>
    <t>450-5242</t>
  </si>
  <si>
    <t>Water Vehicle Repairs &amp; Maint.</t>
  </si>
  <si>
    <t>Total Wastewater</t>
  </si>
  <si>
    <t>450-5244</t>
  </si>
  <si>
    <t>Equip Repairs &amp; Maint.</t>
  </si>
  <si>
    <t>450-5270</t>
  </si>
  <si>
    <t>Rental Equipment</t>
  </si>
  <si>
    <t>450-5290</t>
  </si>
  <si>
    <t>450-5303</t>
  </si>
  <si>
    <t>450-5304</t>
  </si>
  <si>
    <t>Advertising &amp; Legal Notices</t>
  </si>
  <si>
    <t>450-5305</t>
  </si>
  <si>
    <t>450-5306</t>
  </si>
  <si>
    <t>Tech Support Srv.</t>
  </si>
  <si>
    <t>450-5310</t>
  </si>
  <si>
    <t>450-5311</t>
  </si>
  <si>
    <t>Water Medical</t>
  </si>
  <si>
    <t>450-5340</t>
  </si>
  <si>
    <t>450-5385</t>
  </si>
  <si>
    <t>450-5420</t>
  </si>
  <si>
    <t>Billing/Advertising/Office Spl</t>
  </si>
  <si>
    <t>450-5480</t>
  </si>
  <si>
    <t>450-5530</t>
  </si>
  <si>
    <t>Water Public Works Supplies</t>
  </si>
  <si>
    <t>450-5582</t>
  </si>
  <si>
    <t>450-5730</t>
  </si>
  <si>
    <t>450-5830</t>
  </si>
  <si>
    <t>450-5850</t>
  </si>
  <si>
    <t>Water Equip Purchase</t>
  </si>
  <si>
    <t>BUILDING MAINTENANCE</t>
  </si>
  <si>
    <t>450-5910</t>
  </si>
  <si>
    <t>Pricinple Long Term Debt</t>
  </si>
  <si>
    <t>450-5930</t>
  </si>
  <si>
    <t>Total Water</t>
  </si>
  <si>
    <t>490-5118</t>
  </si>
  <si>
    <t>Bldg. Maint. Salaries</t>
  </si>
  <si>
    <t>Delete new position</t>
  </si>
  <si>
    <t>490-5130</t>
  </si>
  <si>
    <t>Bldg. Maint. Overtime</t>
  </si>
  <si>
    <t>490-5240-192</t>
  </si>
  <si>
    <t>Sr. Ctr. Ext. Maint.</t>
  </si>
  <si>
    <t>snow &amp; ice &amp; lawn</t>
  </si>
  <si>
    <t>490-5240-196</t>
  </si>
  <si>
    <t>Town Hall Ext. Maint.</t>
  </si>
  <si>
    <t>490-5240-220</t>
  </si>
  <si>
    <t>NH Fire St. Ext Maint.</t>
  </si>
  <si>
    <t>490-5240-222</t>
  </si>
  <si>
    <t>PSC Ext. Maint.</t>
  </si>
  <si>
    <t>490-5240-610</t>
  </si>
  <si>
    <t>Library Ext. Maint.</t>
  </si>
  <si>
    <t>490-5241-192</t>
  </si>
  <si>
    <t>Sr. Ctr. Int. Maint.</t>
  </si>
  <si>
    <t>490-5241-196</t>
  </si>
  <si>
    <t>Town Hall Int. Maint.</t>
  </si>
  <si>
    <t>telephone</t>
  </si>
  <si>
    <t>490-5241-199</t>
  </si>
  <si>
    <t>Russell Sch. Int. Maint</t>
  </si>
  <si>
    <t>490-5241-220</t>
  </si>
  <si>
    <t>NH Fire St. Int. Maint.</t>
  </si>
  <si>
    <t>490-5241-222</t>
  </si>
  <si>
    <t>PSC Int. Maint.</t>
  </si>
  <si>
    <t>490-5241-610</t>
  </si>
  <si>
    <t>Old Library Maint.</t>
  </si>
  <si>
    <t>CEMETERY</t>
  </si>
  <si>
    <t>490-5241-422</t>
  </si>
  <si>
    <t>Highway Bldg Maint.</t>
  </si>
  <si>
    <t>Library Int. Maint.</t>
  </si>
  <si>
    <t>490-5244</t>
  </si>
  <si>
    <t>Custodial Equip. Purchase</t>
  </si>
  <si>
    <t>491-5118</t>
  </si>
  <si>
    <t>restored</t>
  </si>
  <si>
    <t>Salary Cemetery</t>
  </si>
  <si>
    <t>1 x money</t>
  </si>
  <si>
    <t>490-5450</t>
  </si>
  <si>
    <t>Custodial Supplies</t>
  </si>
  <si>
    <t>delete new laborer</t>
  </si>
  <si>
    <t>491-5290</t>
  </si>
  <si>
    <t>Cemetery Property Srv</t>
  </si>
  <si>
    <t>490-5380-192</t>
  </si>
  <si>
    <t>Sr. Ctr. Custodial</t>
  </si>
  <si>
    <t>491-5850</t>
  </si>
  <si>
    <t>Cem Capital Equip</t>
  </si>
  <si>
    <t>490-5380-196</t>
  </si>
  <si>
    <t>Town Hall Custodial</t>
  </si>
  <si>
    <t>move to capital</t>
  </si>
  <si>
    <t>490-5380-222</t>
  </si>
  <si>
    <t>PSC Custodial</t>
  </si>
  <si>
    <t>490-5380-490</t>
  </si>
  <si>
    <t>DPW Custodial</t>
  </si>
  <si>
    <t>Total Cemetery</t>
  </si>
  <si>
    <t>490-5380-610</t>
  </si>
  <si>
    <t>Library Custodial</t>
  </si>
  <si>
    <t>490-5450-192</t>
  </si>
  <si>
    <t>Sr. Ctr. Bldg Supplies</t>
  </si>
  <si>
    <t>Total Building Maint.</t>
  </si>
  <si>
    <t>40 hours/week x 52.2 weeks/year x $25.56</t>
  </si>
  <si>
    <t>BOARD OF HEALTH</t>
  </si>
  <si>
    <t>510-5118</t>
  </si>
  <si>
    <t>Salary Board of Health</t>
  </si>
  <si>
    <t>Salary Health Coord.</t>
  </si>
  <si>
    <t>COUNCIL ON AGING</t>
  </si>
  <si>
    <t>510-5120</t>
  </si>
  <si>
    <t>541-5110</t>
  </si>
  <si>
    <t>Salary Director</t>
  </si>
  <si>
    <t>510-5190</t>
  </si>
  <si>
    <t>Nurse Salary</t>
  </si>
  <si>
    <t>510-5195</t>
  </si>
  <si>
    <t>Animal Inspector</t>
  </si>
  <si>
    <t>541-5118</t>
  </si>
  <si>
    <t>Burial Certificate</t>
  </si>
  <si>
    <t>COA Coordinator</t>
  </si>
  <si>
    <t>Community Outreach Coord</t>
  </si>
  <si>
    <t>510-5300</t>
  </si>
  <si>
    <t>Inspections</t>
  </si>
  <si>
    <t>541-5120</t>
  </si>
  <si>
    <t>Community Health Needs</t>
  </si>
  <si>
    <t>541-5195</t>
  </si>
  <si>
    <t>Salaries Drivers</t>
  </si>
  <si>
    <t>510-5304</t>
  </si>
  <si>
    <t>Legal Notices &amp; Adv.</t>
  </si>
  <si>
    <t>541-5242</t>
  </si>
  <si>
    <t>Van Maint. And Repair</t>
  </si>
  <si>
    <t>510-5308</t>
  </si>
  <si>
    <t>541-5244</t>
  </si>
  <si>
    <t>Office Equip. Maint.</t>
  </si>
  <si>
    <t>510-5311</t>
  </si>
  <si>
    <t>Flu Clinic</t>
  </si>
  <si>
    <t xml:space="preserve">new </t>
  </si>
  <si>
    <t>Fitness Equip. Maint.</t>
  </si>
  <si>
    <t>510-5340</t>
  </si>
  <si>
    <t>IT Services</t>
  </si>
  <si>
    <t>510-5345</t>
  </si>
  <si>
    <t>510-5420</t>
  </si>
  <si>
    <t>541-5308</t>
  </si>
  <si>
    <t>510-5710</t>
  </si>
  <si>
    <t>541-5345</t>
  </si>
  <si>
    <t>510-5730</t>
  </si>
  <si>
    <t>541-5350</t>
  </si>
  <si>
    <t>Recreational Services</t>
  </si>
  <si>
    <t>Total Board of Health</t>
  </si>
  <si>
    <t>541-5420</t>
  </si>
  <si>
    <t>541-5480</t>
  </si>
  <si>
    <t>541-5710</t>
  </si>
  <si>
    <t>541-5730</t>
  </si>
  <si>
    <t>Total Council on Aging</t>
  </si>
  <si>
    <t>VETERANS' SERVICES</t>
  </si>
  <si>
    <t>543-5300</t>
  </si>
  <si>
    <t>Burial Expenses</t>
  </si>
  <si>
    <t>ELECTOR UNDER THE OLIVER SMITH WILL</t>
  </si>
  <si>
    <t>543-5350</t>
  </si>
  <si>
    <t>Memorial Day Expenses</t>
  </si>
  <si>
    <t>543-5580</t>
  </si>
  <si>
    <t>Other Expenses</t>
  </si>
  <si>
    <t>590-5195</t>
  </si>
  <si>
    <t>Oliver Smith Elector</t>
  </si>
  <si>
    <t>543-5770</t>
  </si>
  <si>
    <t>Vet Benefits</t>
  </si>
  <si>
    <t>Total Veterans' Services</t>
  </si>
  <si>
    <t>Total Oliver Smith Will</t>
  </si>
  <si>
    <t>LIBRARY</t>
  </si>
  <si>
    <t>610-5110</t>
  </si>
  <si>
    <t>Librarian Salary</t>
  </si>
  <si>
    <t>610-5120</t>
  </si>
  <si>
    <t>Part-Time Library Salaries</t>
  </si>
  <si>
    <t>610-5200</t>
  </si>
  <si>
    <t>Custodial Services</t>
  </si>
  <si>
    <t>HADLEY MEDIA ENTERPRISE FUND</t>
  </si>
  <si>
    <t>610-5210</t>
  </si>
  <si>
    <t>transfer to 190</t>
  </si>
  <si>
    <t>610-5215</t>
  </si>
  <si>
    <t>610-5230</t>
  </si>
  <si>
    <t>Water/Sewer Charges</t>
  </si>
  <si>
    <t>610-5306</t>
  </si>
  <si>
    <t>Computer Resource Srv.</t>
  </si>
  <si>
    <t>599-5102</t>
  </si>
  <si>
    <t>Full Time Salaries</t>
  </si>
  <si>
    <t>610-5308</t>
  </si>
  <si>
    <t>Tuition &amp; Meetings</t>
  </si>
  <si>
    <t>610-5340</t>
  </si>
  <si>
    <t>Telephone &amp; Internet</t>
  </si>
  <si>
    <t>from 599-5300</t>
  </si>
  <si>
    <t>599-5120</t>
  </si>
  <si>
    <t>Part Time Salaries</t>
  </si>
  <si>
    <t>610-5350</t>
  </si>
  <si>
    <t>Programs/Activities</t>
  </si>
  <si>
    <t>599-5210</t>
  </si>
  <si>
    <t>610-5420</t>
  </si>
  <si>
    <t>trans to 190</t>
  </si>
  <si>
    <t>599-5244</t>
  </si>
  <si>
    <t>Equipment Repair</t>
  </si>
  <si>
    <t>610-5450</t>
  </si>
  <si>
    <t>599-5300</t>
  </si>
  <si>
    <t>Professional Consulting Srv</t>
  </si>
  <si>
    <t>610-5510</t>
  </si>
  <si>
    <t>Ed.Supplies/Books</t>
  </si>
  <si>
    <t>see above</t>
  </si>
  <si>
    <t>599-5340</t>
  </si>
  <si>
    <t>610-5730</t>
  </si>
  <si>
    <t>Dues/Memberships/Lics.</t>
  </si>
  <si>
    <t>599-5385</t>
  </si>
  <si>
    <t>Total Public Library</t>
  </si>
  <si>
    <t>599-5420</t>
  </si>
  <si>
    <t>599-5730</t>
  </si>
  <si>
    <t>Total Cable TV</t>
  </si>
  <si>
    <t>30 hours/week x 52.2 weeks/year x $25.56</t>
  </si>
  <si>
    <t>21.5 hours/week x 52.2 weeks/year x $16.09</t>
  </si>
  <si>
    <t>PARK AND RECREATION COMMISSION</t>
  </si>
  <si>
    <t>HISTORICAL COMMISSION</t>
  </si>
  <si>
    <t>630-5101</t>
  </si>
  <si>
    <t>Salary Park Commission</t>
  </si>
  <si>
    <t>691-5300</t>
  </si>
  <si>
    <t>Hist. Studies/Surveys</t>
  </si>
  <si>
    <t>630-5110</t>
  </si>
  <si>
    <t>Director Salary</t>
  </si>
  <si>
    <t>691-5350</t>
  </si>
  <si>
    <t>Programs/Lectures</t>
  </si>
  <si>
    <t>630-5112</t>
  </si>
  <si>
    <t>Administrative Salary</t>
  </si>
  <si>
    <t>630-5120</t>
  </si>
  <si>
    <t>School Use Custodial</t>
  </si>
  <si>
    <t>691-5420</t>
  </si>
  <si>
    <t>Total Historical Commission</t>
  </si>
  <si>
    <t>630-5300</t>
  </si>
  <si>
    <t>School Use Expense</t>
  </si>
  <si>
    <t>630-5308</t>
  </si>
  <si>
    <t>630-5340</t>
  </si>
  <si>
    <t>630-5420</t>
  </si>
  <si>
    <t>630-5710</t>
  </si>
  <si>
    <t>630-5850</t>
  </si>
  <si>
    <t>Total Park Commission</t>
  </si>
  <si>
    <t>37.5 hours/week x 52.2 weeks/year x $24.39</t>
  </si>
  <si>
    <t>DEBT</t>
  </si>
  <si>
    <t>710-5910</t>
  </si>
  <si>
    <t>Principal Long Term Debt (Inside)</t>
  </si>
  <si>
    <t>710-5911</t>
  </si>
  <si>
    <t>Principal Long Term Debt (Outside)</t>
  </si>
  <si>
    <t>750-5915</t>
  </si>
  <si>
    <t>Interest Long Term Debt (Inside)</t>
  </si>
  <si>
    <t>750-5916</t>
  </si>
  <si>
    <t>Interest Long Term Debt (Outside)</t>
  </si>
  <si>
    <t>750-5925</t>
  </si>
  <si>
    <t xml:space="preserve"> Principal Short-Term Notes (Inside)</t>
  </si>
  <si>
    <t>was</t>
  </si>
  <si>
    <t>added $100K Free Cash to create capacity for borrowing within the levy</t>
  </si>
  <si>
    <t>750-5926</t>
  </si>
  <si>
    <t>Principal Short-Term Notes (Outside)</t>
  </si>
  <si>
    <t>Interest Short-Term Notes (Inside)</t>
  </si>
  <si>
    <t>Interest Short-Term Notes (Outside)</t>
  </si>
  <si>
    <t>STATE ASSESSMENTS</t>
  </si>
  <si>
    <t xml:space="preserve">Debt Excluded TOTAL </t>
  </si>
  <si>
    <t>820-5640-01</t>
  </si>
  <si>
    <t>Air Pollution Assessment</t>
  </si>
  <si>
    <t>Within the Levy TOTAL</t>
  </si>
  <si>
    <t>TOTAL</t>
  </si>
  <si>
    <t>840-5640-02</t>
  </si>
  <si>
    <t>PVTA Assessment</t>
  </si>
  <si>
    <t>820-5634-03</t>
  </si>
  <si>
    <t>Motor Vehicle Assessment</t>
  </si>
  <si>
    <t>820-5640-04</t>
  </si>
  <si>
    <t>School Choice Assessment</t>
  </si>
  <si>
    <t>820-5640-05</t>
  </si>
  <si>
    <t>Charter School Assessment</t>
  </si>
  <si>
    <t>Total State Assessments</t>
  </si>
  <si>
    <t>UNCLASSIFIED (1)</t>
  </si>
  <si>
    <t>911-5170</t>
  </si>
  <si>
    <t>912-5170</t>
  </si>
  <si>
    <t>Workers Comp.</t>
  </si>
  <si>
    <t>913-5170</t>
  </si>
  <si>
    <t>Unemployment Ins.</t>
  </si>
  <si>
    <t>914-5170</t>
  </si>
  <si>
    <t>UNCLASSIFIED (2)</t>
  </si>
  <si>
    <t>915-5170</t>
  </si>
  <si>
    <t>916-5170</t>
  </si>
  <si>
    <t>919-5170</t>
  </si>
  <si>
    <t>OPEB Contribution</t>
  </si>
  <si>
    <t>945-5740</t>
  </si>
  <si>
    <t>Police/Fire Volunteer Accident</t>
  </si>
  <si>
    <t>Transfer to Stab.</t>
  </si>
  <si>
    <t>Total Insurance Benefit</t>
  </si>
  <si>
    <t>OFFSETS AND OVERLAY</t>
  </si>
  <si>
    <t>999-5771</t>
  </si>
  <si>
    <t>School Choice Offset</t>
  </si>
  <si>
    <t>999-5773</t>
  </si>
  <si>
    <t>Library Offset</t>
  </si>
  <si>
    <t>999-5998</t>
  </si>
  <si>
    <t>Total Offsets and Overlay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</si>
</sst>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&quot;$&quot;#,##0.00_);[Red]\(&quot;$&quot;#,##0.00\)"/>
    <numFmt numFmtId="167" formatCode="_(&quot;$&quot;* #,##0.00_);_(&quot;$&quot;* \(#,##0.00\);_(&quot;$&quot;* &quot;-&quot;??_);_(@_)"/>
  </numFmts>
  <fonts count="9">
    <font>
      <sz val="11.0"/>
      <color theme="1"/>
      <name val="Arial"/>
    </font>
    <font>
      <sz val="11.0"/>
      <color theme="1"/>
      <name val="Calibri"/>
    </font>
    <font>
      <b/>
      <sz val="11.0"/>
      <color theme="1"/>
      <name val="Calibri"/>
    </font>
    <font>
      <b/>
      <sz val="8.0"/>
      <color theme="1"/>
      <name val="Calibri"/>
    </font>
    <font>
      <u/>
      <sz val="8.0"/>
      <color theme="1"/>
      <name val="Calibri"/>
    </font>
    <font>
      <sz val="8.0"/>
      <color theme="1"/>
      <name val="Calibri"/>
    </font>
    <font>
      <color theme="1"/>
      <name val="Calibri"/>
    </font>
    <font>
      <u/>
      <sz val="8.0"/>
      <color theme="1"/>
      <name val="Calibri"/>
    </font>
    <font>
      <strike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1" numFmtId="14" xfId="0" applyAlignment="1" applyFont="1" applyNumberFormat="1">
      <alignment horizontal="center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horizontal="center" shrinkToFit="0" wrapText="1"/>
    </xf>
    <xf borderId="3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4" fillId="0" fontId="1" numFmtId="0" xfId="0" applyBorder="1" applyFont="1"/>
    <xf borderId="5" fillId="0" fontId="1" numFmtId="0" xfId="0" applyBorder="1" applyFont="1"/>
    <xf borderId="0" fillId="0" fontId="4" numFmtId="0" xfId="0" applyAlignment="1" applyFont="1">
      <alignment horizontal="center"/>
    </xf>
    <xf borderId="0" fillId="0" fontId="5" numFmtId="0" xfId="0" applyFont="1"/>
    <xf borderId="0" fillId="0" fontId="5" numFmtId="3" xfId="0" applyFont="1" applyNumberFormat="1"/>
    <xf borderId="0" fillId="0" fontId="5" numFmtId="164" xfId="0" applyFont="1" applyNumberFormat="1"/>
    <xf borderId="4" fillId="0" fontId="5" numFmtId="164" xfId="0" applyBorder="1" applyFont="1" applyNumberFormat="1"/>
    <xf borderId="6" fillId="0" fontId="5" numFmtId="3" xfId="0" applyBorder="1" applyFont="1" applyNumberFormat="1"/>
    <xf borderId="6" fillId="0" fontId="5" numFmtId="164" xfId="0" applyBorder="1" applyFont="1" applyNumberFormat="1"/>
    <xf borderId="7" fillId="0" fontId="5" numFmtId="164" xfId="0" applyBorder="1" applyFont="1" applyNumberFormat="1"/>
    <xf borderId="0" fillId="0" fontId="6" numFmtId="0" xfId="0" applyFont="1"/>
    <xf borderId="0" fillId="0" fontId="5" numFmtId="164" xfId="0" applyAlignment="1" applyFont="1" applyNumberFormat="1">
      <alignment horizontal="left"/>
    </xf>
    <xf borderId="0" fillId="0" fontId="5" numFmtId="0" xfId="0" applyAlignment="1" applyFont="1">
      <alignment horizontal="left"/>
    </xf>
    <xf borderId="0" fillId="0" fontId="1" numFmtId="0" xfId="0" applyFont="1"/>
    <xf borderId="0" fillId="0" fontId="1" numFmtId="164" xfId="0" applyFont="1" applyNumberFormat="1"/>
    <xf borderId="0" fillId="0" fontId="5" numFmtId="10" xfId="0" applyFont="1" applyNumberFormat="1"/>
    <xf borderId="0" fillId="0" fontId="7" numFmtId="3" xfId="0" applyAlignment="1" applyFont="1" applyNumberFormat="1">
      <alignment horizontal="center"/>
    </xf>
    <xf borderId="0" fillId="0" fontId="1" numFmtId="3" xfId="0" applyFont="1" applyNumberFormat="1"/>
    <xf borderId="0" fillId="0" fontId="1" numFmtId="165" xfId="0" applyFont="1" applyNumberFormat="1"/>
    <xf borderId="0" fillId="0" fontId="5" numFmtId="165" xfId="0" applyFont="1" applyNumberFormat="1"/>
    <xf borderId="0" fillId="0" fontId="8" numFmtId="0" xfId="0" applyFont="1"/>
    <xf borderId="0" fillId="0" fontId="5" numFmtId="3" xfId="0" applyAlignment="1" applyFont="1" applyNumberFormat="1">
      <alignment horizontal="center"/>
    </xf>
    <xf borderId="0" fillId="0" fontId="5" numFmtId="3" xfId="0" applyAlignment="1" applyFont="1" applyNumberFormat="1">
      <alignment horizontal="left"/>
    </xf>
    <xf borderId="0" fillId="0" fontId="5" numFmtId="164" xfId="0" applyAlignment="1" applyFont="1" applyNumberFormat="1">
      <alignment horizontal="center"/>
    </xf>
    <xf borderId="5" fillId="0" fontId="5" numFmtId="164" xfId="0" applyBorder="1" applyFont="1" applyNumberFormat="1"/>
    <xf borderId="8" fillId="0" fontId="5" numFmtId="3" xfId="0" applyBorder="1" applyFont="1" applyNumberFormat="1"/>
    <xf borderId="9" fillId="2" fontId="5" numFmtId="3" xfId="0" applyBorder="1" applyFill="1" applyFont="1" applyNumberFormat="1"/>
    <xf borderId="9" fillId="2" fontId="5" numFmtId="164" xfId="0" applyBorder="1" applyFont="1" applyNumberFormat="1"/>
    <xf borderId="10" fillId="2" fontId="3" numFmtId="164" xfId="0" applyBorder="1" applyFont="1" applyNumberFormat="1"/>
    <xf borderId="11" fillId="0" fontId="1" numFmtId="0" xfId="0" applyBorder="1" applyFont="1"/>
    <xf borderId="8" fillId="0" fontId="1" numFmtId="0" xfId="0" applyBorder="1" applyFont="1"/>
    <xf borderId="12" fillId="0" fontId="5" numFmtId="164" xfId="0" applyBorder="1" applyFont="1" applyNumberFormat="1"/>
    <xf borderId="13" fillId="0" fontId="1" numFmtId="0" xfId="0" applyBorder="1" applyFont="1"/>
    <xf borderId="14" fillId="0" fontId="5" numFmtId="164" xfId="0" applyBorder="1" applyFont="1" applyNumberFormat="1"/>
    <xf borderId="15" fillId="0" fontId="1" numFmtId="0" xfId="0" applyBorder="1" applyFont="1"/>
    <xf borderId="6" fillId="0" fontId="1" numFmtId="0" xfId="0" applyBorder="1" applyFont="1"/>
    <xf borderId="16" fillId="0" fontId="5" numFmtId="164" xfId="0" applyBorder="1" applyFont="1" applyNumberForma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center" vertical="center"/>
    </xf>
    <xf borderId="0" fillId="0" fontId="1" numFmtId="166" xfId="0" applyFont="1" applyNumberFormat="1"/>
    <xf borderId="0" fillId="0" fontId="1" numFmtId="167" xfId="0" applyFont="1" applyNumberFormat="1"/>
    <xf borderId="5" fillId="0" fontId="3" numFmtId="0" xfId="0" applyAlignment="1" applyBorder="1" applyFont="1">
      <alignment horizontal="center" shrinkToFit="0" wrapText="1"/>
    </xf>
    <xf borderId="8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7.xml"/><Relationship Id="rId42" Type="http://schemas.openxmlformats.org/officeDocument/2006/relationships/worksheet" Target="worksheets/sheet39.xml"/><Relationship Id="rId41" Type="http://schemas.openxmlformats.org/officeDocument/2006/relationships/worksheet" Target="worksheets/sheet38.xml"/><Relationship Id="rId44" Type="http://schemas.openxmlformats.org/officeDocument/2006/relationships/worksheet" Target="worksheets/sheet41.xml"/><Relationship Id="rId43" Type="http://schemas.openxmlformats.org/officeDocument/2006/relationships/worksheet" Target="worksheets/sheet40.xml"/><Relationship Id="rId46" Type="http://schemas.openxmlformats.org/officeDocument/2006/relationships/worksheet" Target="worksheets/sheet43.xml"/><Relationship Id="rId45" Type="http://schemas.openxmlformats.org/officeDocument/2006/relationships/worksheet" Target="worksheets/sheet42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48" Type="http://schemas.openxmlformats.org/officeDocument/2006/relationships/worksheet" Target="worksheets/sheet45.xml"/><Relationship Id="rId47" Type="http://schemas.openxmlformats.org/officeDocument/2006/relationships/worksheet" Target="worksheets/sheet44.xml"/><Relationship Id="rId49" Type="http://schemas.openxmlformats.org/officeDocument/2006/relationships/worksheet" Target="worksheets/sheet4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33" Type="http://schemas.openxmlformats.org/officeDocument/2006/relationships/worksheet" Target="worksheets/sheet30.xml"/><Relationship Id="rId32" Type="http://schemas.openxmlformats.org/officeDocument/2006/relationships/worksheet" Target="worksheets/sheet29.xml"/><Relationship Id="rId35" Type="http://schemas.openxmlformats.org/officeDocument/2006/relationships/worksheet" Target="worksheets/sheet32.xml"/><Relationship Id="rId34" Type="http://schemas.openxmlformats.org/officeDocument/2006/relationships/worksheet" Target="worksheets/sheet31.xml"/><Relationship Id="rId37" Type="http://schemas.openxmlformats.org/officeDocument/2006/relationships/worksheet" Target="worksheets/sheet34.xml"/><Relationship Id="rId36" Type="http://schemas.openxmlformats.org/officeDocument/2006/relationships/worksheet" Target="worksheets/sheet33.xml"/><Relationship Id="rId39" Type="http://schemas.openxmlformats.org/officeDocument/2006/relationships/worksheet" Target="worksheets/sheet36.xml"/><Relationship Id="rId38" Type="http://schemas.openxmlformats.org/officeDocument/2006/relationships/worksheet" Target="worksheets/sheet35.xml"/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29" Type="http://schemas.openxmlformats.org/officeDocument/2006/relationships/worksheet" Target="worksheets/sheet26.xml"/><Relationship Id="rId50" Type="http://schemas.openxmlformats.org/officeDocument/2006/relationships/worksheet" Target="worksheets/sheet4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13"/>
    <col customWidth="1" min="3" max="7" width="9.13"/>
    <col customWidth="1" min="8" max="8" width="10.88"/>
    <col customWidth="1" min="9" max="9" width="12.75"/>
    <col customWidth="1" min="10" max="10" width="10.13"/>
    <col customWidth="1" min="11" max="11" width="7.63"/>
    <col customWidth="1" min="12" max="12" width="11.0"/>
    <col customWidth="1" min="13" max="30" width="7.63"/>
  </cols>
  <sheetData>
    <row r="1">
      <c r="A1" s="1" t="s">
        <v>2</v>
      </c>
    </row>
    <row r="2">
      <c r="A2" s="1" t="s">
        <v>4</v>
      </c>
    </row>
    <row r="3">
      <c r="A3" s="3">
        <v>43970.0</v>
      </c>
    </row>
    <row r="4">
      <c r="A4" s="2" t="s">
        <v>3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16</v>
      </c>
      <c r="G4" s="2" t="s">
        <v>10</v>
      </c>
      <c r="H4" s="2" t="s">
        <v>11</v>
      </c>
      <c r="I4" s="2" t="s">
        <v>12</v>
      </c>
      <c r="J4" s="2" t="s">
        <v>13</v>
      </c>
    </row>
    <row r="5">
      <c r="J5" s="1"/>
    </row>
    <row r="6">
      <c r="A6" s="4" t="s">
        <v>15</v>
      </c>
      <c r="B6" s="5" t="s">
        <v>17</v>
      </c>
      <c r="C6" s="6" t="s">
        <v>18</v>
      </c>
      <c r="D6" s="6" t="s">
        <v>19</v>
      </c>
      <c r="E6" s="6" t="s">
        <v>20</v>
      </c>
      <c r="F6" s="6" t="s">
        <v>21</v>
      </c>
      <c r="G6" s="6" t="s">
        <v>22</v>
      </c>
      <c r="H6" s="6" t="s">
        <v>23</v>
      </c>
      <c r="I6" s="7" t="s">
        <v>25</v>
      </c>
      <c r="J6" s="8" t="s">
        <v>27</v>
      </c>
    </row>
    <row r="7">
      <c r="J7" s="10"/>
    </row>
    <row r="8">
      <c r="A8" s="12" t="s">
        <v>28</v>
      </c>
      <c r="J8" s="10"/>
    </row>
    <row r="9">
      <c r="A9" s="14">
        <v>114.0</v>
      </c>
      <c r="B9" s="14" t="s">
        <v>31</v>
      </c>
      <c r="C9" s="15">
        <f>'114-Moderator'!C7</f>
        <v>100</v>
      </c>
      <c r="D9" s="15">
        <f>'114-Moderator'!D7</f>
        <v>100</v>
      </c>
      <c r="E9" s="15">
        <f>'114-Moderator'!E7</f>
        <v>0</v>
      </c>
      <c r="F9" s="15">
        <f>'114-Moderator'!F7</f>
        <v>100</v>
      </c>
      <c r="G9" s="15">
        <f>'114-Moderator'!G7</f>
        <v>100</v>
      </c>
      <c r="H9" s="15">
        <f>'114-Moderator'!H7</f>
        <v>0</v>
      </c>
      <c r="I9" s="15">
        <f t="shared" ref="I9:I26" si="1">G9+H9</f>
        <v>100</v>
      </c>
      <c r="J9" s="16">
        <f>'114-Moderator'!J6</f>
        <v>8.333333333</v>
      </c>
    </row>
    <row r="10">
      <c r="A10" s="14">
        <v>122.0</v>
      </c>
      <c r="B10" s="14" t="s">
        <v>34</v>
      </c>
      <c r="C10" s="15">
        <f>'122-Select Board'!C19</f>
        <v>71391</v>
      </c>
      <c r="D10" s="15">
        <f>'122-Select Board'!D19</f>
        <v>70541</v>
      </c>
      <c r="E10" s="15">
        <f>'122-Select Board'!E19</f>
        <v>68782.85</v>
      </c>
      <c r="F10" s="15">
        <f>'122-Select Board'!F19</f>
        <v>62643</v>
      </c>
      <c r="G10" s="15">
        <f>'122-Select Board'!G19</f>
        <v>72863</v>
      </c>
      <c r="H10" s="15">
        <f>'122-Select Board'!H19</f>
        <v>-33</v>
      </c>
      <c r="I10" s="15">
        <f t="shared" si="1"/>
        <v>72830</v>
      </c>
      <c r="J10" s="16">
        <f>'122-Select Board'!J19</f>
        <v>17435.83333</v>
      </c>
    </row>
    <row r="11">
      <c r="A11" s="14">
        <v>129.0</v>
      </c>
      <c r="B11" s="14" t="s">
        <v>41</v>
      </c>
      <c r="C11" s="15">
        <f>'129-Town Admin'!C11</f>
        <v>93752</v>
      </c>
      <c r="D11" s="15">
        <f>'129-Town Admin'!D11</f>
        <v>95597</v>
      </c>
      <c r="E11" s="15">
        <f>'129-Town Admin'!E11</f>
        <v>95596</v>
      </c>
      <c r="F11" s="15">
        <f>'129-Town Admin'!F11</f>
        <v>97255</v>
      </c>
      <c r="G11" s="15">
        <f>'129-Town Admin'!G11</f>
        <v>145583</v>
      </c>
      <c r="H11" s="15">
        <f>'129-Town Admin'!H11</f>
        <v>-10287</v>
      </c>
      <c r="I11" s="15">
        <f t="shared" si="1"/>
        <v>135296</v>
      </c>
      <c r="J11" s="16">
        <f>'129-Town Admin'!J11</f>
        <v>12374.66667</v>
      </c>
    </row>
    <row r="12">
      <c r="A12" s="14">
        <v>131.0</v>
      </c>
      <c r="B12" s="14" t="s">
        <v>50</v>
      </c>
      <c r="C12" s="15">
        <f>'131-Finance Comm'!C7</f>
        <v>160</v>
      </c>
      <c r="D12" s="15">
        <f>'131-Finance Comm'!D7</f>
        <v>250</v>
      </c>
      <c r="E12" s="15">
        <f>'131-Finance Comm'!E7</f>
        <v>160</v>
      </c>
      <c r="F12" s="15">
        <f>'131-Finance Comm'!F7</f>
        <v>250</v>
      </c>
      <c r="G12" s="15">
        <f>'131-Finance Comm'!G7</f>
        <v>250</v>
      </c>
      <c r="H12" s="15">
        <f>'131-Finance Comm'!H7</f>
        <v>0</v>
      </c>
      <c r="I12" s="15">
        <f t="shared" si="1"/>
        <v>250</v>
      </c>
      <c r="J12" s="16">
        <f>'131-Finance Comm'!J7</f>
        <v>250</v>
      </c>
    </row>
    <row r="13">
      <c r="A13" s="14">
        <v>132.0</v>
      </c>
      <c r="B13" s="14" t="s">
        <v>56</v>
      </c>
      <c r="C13" s="15">
        <f>'132-Reserve'!C7</f>
        <v>30664</v>
      </c>
      <c r="D13" s="15">
        <f>'132-Reserve'!D7</f>
        <v>50000</v>
      </c>
      <c r="E13" s="15">
        <f>'132-Reserve'!E7</f>
        <v>50000</v>
      </c>
      <c r="F13" s="15">
        <f>'132-Reserve'!F7</f>
        <v>50000</v>
      </c>
      <c r="G13" s="15">
        <f>'132-Reserve'!G7</f>
        <v>50000</v>
      </c>
      <c r="H13" s="15">
        <f>'132-Reserve'!H6</f>
        <v>25000</v>
      </c>
      <c r="I13" s="15">
        <f t="shared" si="1"/>
        <v>75000</v>
      </c>
      <c r="J13" s="16">
        <f>'132-Reserve'!J7</f>
        <v>6250</v>
      </c>
    </row>
    <row r="14">
      <c r="A14" s="14">
        <v>135.0</v>
      </c>
      <c r="B14" s="14" t="s">
        <v>61</v>
      </c>
      <c r="C14" s="15">
        <f>'135-Town Accountant'!C13</f>
        <v>93910</v>
      </c>
      <c r="D14" s="15">
        <f>'135-Town Accountant'!D13</f>
        <v>87450</v>
      </c>
      <c r="E14" s="15">
        <f>'135-Town Accountant'!E13</f>
        <v>91398</v>
      </c>
      <c r="F14" s="15">
        <f>'135-Town Accountant'!F13</f>
        <v>86925</v>
      </c>
      <c r="G14" s="15">
        <f>'135-Town Accountant'!G13</f>
        <v>148624</v>
      </c>
      <c r="H14" s="15">
        <f>'135-Town Accountant'!H13</f>
        <v>-43344</v>
      </c>
      <c r="I14" s="15">
        <f t="shared" si="1"/>
        <v>105280</v>
      </c>
      <c r="J14" s="16">
        <f>'135-Town Accountant'!J13</f>
        <v>8773.333333</v>
      </c>
    </row>
    <row r="15">
      <c r="A15" s="14">
        <v>141.0</v>
      </c>
      <c r="B15" s="14" t="s">
        <v>65</v>
      </c>
      <c r="C15" s="15">
        <f>'141-Assessors'!C19</f>
        <v>85396</v>
      </c>
      <c r="D15" s="15">
        <f>'141-Assessors'!D19</f>
        <v>89253</v>
      </c>
      <c r="E15" s="15">
        <f>'141-Assessors'!E19</f>
        <v>84980</v>
      </c>
      <c r="F15" s="15">
        <f>'141-Assessors'!F19</f>
        <v>95488</v>
      </c>
      <c r="G15" s="15">
        <f>'141-Assessors'!G19</f>
        <v>105668</v>
      </c>
      <c r="H15" s="15">
        <f>'141-Assessors'!H19</f>
        <v>-14074</v>
      </c>
      <c r="I15" s="15">
        <f t="shared" si="1"/>
        <v>91594</v>
      </c>
      <c r="J15" s="16">
        <f>'141-Assessors'!J19</f>
        <v>23757</v>
      </c>
    </row>
    <row r="16">
      <c r="A16" s="14">
        <v>145.0</v>
      </c>
      <c r="B16" s="14" t="s">
        <v>69</v>
      </c>
      <c r="C16" s="15">
        <f>'145-Town Treasurer'!C21</f>
        <v>131531</v>
      </c>
      <c r="D16" s="15">
        <f>'145-Town Treasurer'!D21</f>
        <v>136821</v>
      </c>
      <c r="E16" s="15">
        <f>'145-Town Treasurer'!E21</f>
        <v>129016</v>
      </c>
      <c r="F16" s="15">
        <f>'145-Town Treasurer'!F21</f>
        <v>121718</v>
      </c>
      <c r="G16" s="15">
        <f>'145-Town Treasurer'!G21</f>
        <v>112300</v>
      </c>
      <c r="H16" s="15">
        <f>'145-Town Treasurer'!H21</f>
        <v>-17723</v>
      </c>
      <c r="I16" s="15">
        <f t="shared" si="1"/>
        <v>94577</v>
      </c>
      <c r="J16" s="16">
        <f>'145-Town Treasurer'!J21</f>
        <v>7881.416667</v>
      </c>
    </row>
    <row r="17">
      <c r="A17" s="14">
        <v>146.0</v>
      </c>
      <c r="B17" s="14" t="s">
        <v>72</v>
      </c>
      <c r="C17" s="15">
        <f>'146-Tax Collector'!C18</f>
        <v>111554</v>
      </c>
      <c r="D17" s="15">
        <f>'146-Tax Collector'!D18</f>
        <v>115287</v>
      </c>
      <c r="E17" s="15">
        <f>'146-Tax Collector'!E18</f>
        <v>114901</v>
      </c>
      <c r="F17" s="15">
        <f>'146-Tax Collector'!F18</f>
        <v>121034</v>
      </c>
      <c r="G17" s="15">
        <f>'146-Tax Collector'!G18</f>
        <v>128854</v>
      </c>
      <c r="H17" s="15">
        <f>'146-Tax Collector'!H18</f>
        <v>-7955</v>
      </c>
      <c r="I17" s="15">
        <f t="shared" si="1"/>
        <v>120899</v>
      </c>
      <c r="J17" s="16">
        <f>'146-Tax Collector'!J18</f>
        <v>14986.91667</v>
      </c>
    </row>
    <row r="18">
      <c r="A18" s="14">
        <v>151.0</v>
      </c>
      <c r="B18" s="14" t="s">
        <v>75</v>
      </c>
      <c r="C18" s="15">
        <f>'151 Legal'!C10</f>
        <v>41391</v>
      </c>
      <c r="D18" s="15">
        <f>'151 Legal'!D10</f>
        <v>36380</v>
      </c>
      <c r="E18" s="15">
        <f>'151 Legal'!E10</f>
        <v>33500</v>
      </c>
      <c r="F18" s="15">
        <f>'151 Legal'!F10</f>
        <v>36380</v>
      </c>
      <c r="G18" s="15">
        <f>'151 Legal'!G10</f>
        <v>36380</v>
      </c>
      <c r="H18" s="15">
        <f>'151 Legal'!H10</f>
        <v>0</v>
      </c>
      <c r="I18" s="15">
        <f t="shared" si="1"/>
        <v>36380</v>
      </c>
      <c r="J18" s="16">
        <f>'151 Legal'!J10</f>
        <v>3031.666667</v>
      </c>
    </row>
    <row r="19">
      <c r="A19" s="14">
        <v>152.0</v>
      </c>
      <c r="B19" s="14" t="s">
        <v>80</v>
      </c>
      <c r="C19" s="15">
        <f>'152 Human Resources'!C14</f>
        <v>0</v>
      </c>
      <c r="D19" s="15">
        <f>'152 Human Resources'!D14</f>
        <v>0</v>
      </c>
      <c r="E19" s="15">
        <f>'152 Human Resources'!E14</f>
        <v>0</v>
      </c>
      <c r="F19" s="15">
        <f>'152 Human Resources'!F14</f>
        <v>123462</v>
      </c>
      <c r="G19" s="15">
        <f>'152 Human Resources'!G14</f>
        <v>140573</v>
      </c>
      <c r="H19" s="15">
        <f>'152 Human Resources'!H14</f>
        <v>-15445</v>
      </c>
      <c r="I19" s="15">
        <f t="shared" si="1"/>
        <v>125128</v>
      </c>
      <c r="J19" s="16">
        <f>'152 Human Resources'!J14</f>
        <v>12952.75</v>
      </c>
    </row>
    <row r="20">
      <c r="A20" s="14">
        <v>161.0</v>
      </c>
      <c r="B20" s="14" t="s">
        <v>81</v>
      </c>
      <c r="C20" s="15">
        <f>'161-Town Clerk'!C16</f>
        <v>78723</v>
      </c>
      <c r="D20" s="15">
        <f>'161-Town Clerk'!D16</f>
        <v>85024</v>
      </c>
      <c r="E20" s="15">
        <f>'161-Town Clerk'!E16</f>
        <v>80894</v>
      </c>
      <c r="F20" s="15">
        <f>'161-Town Clerk'!F16</f>
        <v>89969</v>
      </c>
      <c r="G20" s="15">
        <f>'161-Town Clerk'!G16</f>
        <v>94720</v>
      </c>
      <c r="H20" s="15">
        <f>'161-Town Clerk'!H16</f>
        <v>-2454</v>
      </c>
      <c r="I20" s="15">
        <f t="shared" si="1"/>
        <v>92266</v>
      </c>
      <c r="J20" s="16">
        <f>'161-Town Clerk'!J16</f>
        <v>7688.833333</v>
      </c>
    </row>
    <row r="21" ht="15.75" customHeight="1">
      <c r="A21" s="14">
        <v>163.0</v>
      </c>
      <c r="B21" s="14" t="s">
        <v>85</v>
      </c>
      <c r="C21" s="15">
        <f>'163-Registrars'!C12</f>
        <v>13764</v>
      </c>
      <c r="D21" s="15">
        <f>'163-Registrars'!D12</f>
        <v>19594</v>
      </c>
      <c r="E21" s="15">
        <f>'163-Registrars'!E12</f>
        <v>24520</v>
      </c>
      <c r="F21" s="15">
        <f>'163-Registrars'!F12</f>
        <v>13070</v>
      </c>
      <c r="G21" s="15">
        <f>'163-Registrars'!G12</f>
        <v>20770</v>
      </c>
      <c r="H21" s="15">
        <f>'163-Registrars'!H12</f>
        <v>0</v>
      </c>
      <c r="I21" s="15">
        <f t="shared" si="1"/>
        <v>20770</v>
      </c>
      <c r="J21" s="16">
        <f>'163-Registrars'!J12</f>
        <v>1730.833333</v>
      </c>
    </row>
    <row r="22" ht="15.75" customHeight="1">
      <c r="A22" s="14">
        <v>171.0</v>
      </c>
      <c r="B22" s="14" t="s">
        <v>88</v>
      </c>
      <c r="C22" s="15">
        <f>'171-Conservation'!C9</f>
        <v>3129</v>
      </c>
      <c r="D22" s="15">
        <f>'171-Conservation'!D9</f>
        <v>15110</v>
      </c>
      <c r="E22" s="15">
        <f>'171-Conservation'!E9</f>
        <v>13964</v>
      </c>
      <c r="F22" s="15">
        <f>'171-Conservation'!F9</f>
        <v>15110</v>
      </c>
      <c r="G22" s="15">
        <f>'171-Conservation'!G9</f>
        <v>15110</v>
      </c>
      <c r="H22" s="15">
        <f>'171-Conservation'!H9</f>
        <v>0</v>
      </c>
      <c r="I22" s="15">
        <f t="shared" si="1"/>
        <v>15110</v>
      </c>
      <c r="J22" s="16">
        <f>'171-Conservation'!J9</f>
        <v>1259.166667</v>
      </c>
    </row>
    <row r="23" ht="15.75" customHeight="1">
      <c r="A23" s="14">
        <v>175.0</v>
      </c>
      <c r="B23" s="14" t="s">
        <v>90</v>
      </c>
      <c r="C23" s="15">
        <f>'175-Planning Board'!C14</f>
        <v>11437</v>
      </c>
      <c r="D23" s="15">
        <f>'175-Planning Board'!D14</f>
        <v>18484</v>
      </c>
      <c r="E23" s="15">
        <f>'175-Planning Board'!E14</f>
        <v>16008</v>
      </c>
      <c r="F23" s="15">
        <f>'175-Planning Board'!F14</f>
        <v>17998</v>
      </c>
      <c r="G23" s="15">
        <f>'175-Planning Board'!G14</f>
        <v>25498</v>
      </c>
      <c r="H23" s="15">
        <f>'175-Planning Board'!H14</f>
        <v>89</v>
      </c>
      <c r="I23" s="15">
        <f t="shared" si="1"/>
        <v>25587</v>
      </c>
      <c r="J23" s="16">
        <f>'175-Planning Board'!J14</f>
        <v>2132.25</v>
      </c>
    </row>
    <row r="24" ht="15.75" customHeight="1">
      <c r="A24" s="14">
        <v>176.0</v>
      </c>
      <c r="B24" s="14" t="s">
        <v>93</v>
      </c>
      <c r="C24" s="15">
        <f>'176-Board of Appeals'!C8</f>
        <v>1925</v>
      </c>
      <c r="D24" s="15">
        <f>'176-Board of Appeals'!D8</f>
        <v>2035</v>
      </c>
      <c r="E24" s="15">
        <f>'176-Board of Appeals'!E8</f>
        <v>2022</v>
      </c>
      <c r="F24" s="15">
        <f>'176-Board of Appeals'!F8</f>
        <v>2035</v>
      </c>
      <c r="G24" s="15">
        <f>'176-Board of Appeals'!G8</f>
        <v>2035</v>
      </c>
      <c r="H24" s="15">
        <f>'176-Board of Appeals'!H8</f>
        <v>-450</v>
      </c>
      <c r="I24" s="15">
        <f t="shared" si="1"/>
        <v>1585</v>
      </c>
      <c r="J24" s="16">
        <f>'176-Board of Appeals'!J8</f>
        <v>132.0833333</v>
      </c>
      <c r="M24" s="14"/>
      <c r="N24" s="14"/>
      <c r="O24" s="15"/>
      <c r="P24" s="15"/>
      <c r="Q24" s="15"/>
      <c r="R24" s="15"/>
      <c r="S24" s="15"/>
      <c r="T24" s="15"/>
      <c r="U24" s="15"/>
      <c r="V24" s="15"/>
      <c r="W24" s="25"/>
    </row>
    <row r="25" ht="15.75" customHeight="1">
      <c r="A25" s="14">
        <v>190.0</v>
      </c>
      <c r="B25" s="14" t="s">
        <v>96</v>
      </c>
      <c r="C25" s="15">
        <f>'190-Town Buildings Operations'!C38</f>
        <v>142744</v>
      </c>
      <c r="D25" s="15">
        <f>'190-Town Buildings Operations'!D38</f>
        <v>159899</v>
      </c>
      <c r="E25" s="15">
        <f>'190-Town Buildings Operations'!E38</f>
        <v>148841</v>
      </c>
      <c r="F25" s="15">
        <f>'190-Town Buildings Operations'!F38</f>
        <v>167014</v>
      </c>
      <c r="G25" s="15">
        <f>'190-Town Buildings Operations'!G38</f>
        <v>204763</v>
      </c>
      <c r="H25" s="15">
        <f>'190-Town Buildings Operations'!H38</f>
        <v>-18345</v>
      </c>
      <c r="I25" s="15">
        <f t="shared" si="1"/>
        <v>186418</v>
      </c>
      <c r="J25" s="16">
        <f>'190-Town Buildings Operations'!J38</f>
        <v>15534.83333</v>
      </c>
      <c r="K25" s="23"/>
      <c r="L25" s="23"/>
      <c r="M25" s="26"/>
      <c r="P25" s="27"/>
      <c r="Q25" s="27"/>
      <c r="R25" s="27"/>
      <c r="S25" s="27"/>
      <c r="T25" s="27"/>
      <c r="U25" s="27"/>
      <c r="V25" s="15"/>
      <c r="W25" s="25"/>
      <c r="X25" s="23"/>
      <c r="Y25" s="23"/>
      <c r="Z25" s="23"/>
      <c r="AA25" s="23"/>
      <c r="AB25" s="23"/>
      <c r="AC25" s="23"/>
      <c r="AD25" s="23"/>
    </row>
    <row r="26" ht="15.75" customHeight="1">
      <c r="A26" s="14">
        <v>193.0</v>
      </c>
      <c r="B26" s="14" t="s">
        <v>97</v>
      </c>
      <c r="C26" s="15">
        <f>'193-Property Insurance'!C7</f>
        <v>124651</v>
      </c>
      <c r="D26" s="15">
        <f>'193-Property Insurance'!D7</f>
        <v>124071</v>
      </c>
      <c r="E26" s="15">
        <f>'193-Property Insurance'!E7</f>
        <v>120877</v>
      </c>
      <c r="F26" s="15">
        <f>'193-Property Insurance'!F7</f>
        <v>127173</v>
      </c>
      <c r="G26" s="15">
        <f>'193-Property Insurance'!G7</f>
        <v>127173</v>
      </c>
      <c r="H26" s="15">
        <f>'193-Property Insurance'!H7</f>
        <v>19000</v>
      </c>
      <c r="I26" s="15">
        <f t="shared" si="1"/>
        <v>146173</v>
      </c>
      <c r="J26" s="16">
        <f>'193-Property Insurance'!J7</f>
        <v>36543.25</v>
      </c>
      <c r="M26" s="14"/>
      <c r="N26" s="14"/>
      <c r="O26" s="15"/>
      <c r="P26" s="15"/>
      <c r="Q26" s="15"/>
      <c r="R26" s="15"/>
      <c r="S26" s="15"/>
      <c r="T26" s="15"/>
      <c r="U26" s="15"/>
      <c r="V26" s="15"/>
      <c r="W26" s="25"/>
    </row>
    <row r="27" ht="15.75" customHeight="1">
      <c r="A27" s="27"/>
      <c r="B27" s="27"/>
      <c r="C27" s="15"/>
      <c r="D27" s="15"/>
      <c r="E27" s="15"/>
      <c r="F27" s="15"/>
      <c r="G27" s="15"/>
      <c r="H27" s="15"/>
      <c r="I27" s="15"/>
      <c r="J27" s="16"/>
      <c r="M27" s="14"/>
      <c r="N27" s="14"/>
      <c r="O27" s="15"/>
      <c r="P27" s="15"/>
      <c r="Q27" s="15"/>
      <c r="R27" s="15"/>
      <c r="S27" s="15"/>
      <c r="T27" s="15"/>
      <c r="U27" s="15"/>
      <c r="V27" s="15"/>
      <c r="W27" s="25"/>
    </row>
    <row r="28" ht="15.75" customHeight="1">
      <c r="A28" s="17" t="s">
        <v>99</v>
      </c>
      <c r="B28" s="17"/>
      <c r="C28" s="18">
        <f t="shared" ref="C28:H28" si="2">SUM(C9:C26)</f>
        <v>1036222</v>
      </c>
      <c r="D28" s="18">
        <f t="shared" si="2"/>
        <v>1105896</v>
      </c>
      <c r="E28" s="18">
        <f t="shared" si="2"/>
        <v>1075459.85</v>
      </c>
      <c r="F28" s="18">
        <f t="shared" si="2"/>
        <v>1227624</v>
      </c>
      <c r="G28" s="18">
        <f t="shared" si="2"/>
        <v>1431264</v>
      </c>
      <c r="H28" s="18">
        <f t="shared" si="2"/>
        <v>-86021</v>
      </c>
      <c r="I28" s="18">
        <f>G28+H28</f>
        <v>1345243</v>
      </c>
      <c r="J28" s="19">
        <f>SUM(J9:J26)</f>
        <v>172723.1667</v>
      </c>
      <c r="L28" s="28"/>
      <c r="M28" s="14"/>
      <c r="N28" s="14"/>
      <c r="O28" s="15"/>
      <c r="P28" s="15"/>
      <c r="Q28" s="15"/>
      <c r="R28" s="15"/>
      <c r="S28" s="15"/>
      <c r="T28" s="15"/>
      <c r="U28" s="15"/>
      <c r="V28" s="15"/>
      <c r="W28" s="25"/>
    </row>
    <row r="29" ht="15.75" customHeight="1">
      <c r="A29" s="14"/>
      <c r="B29" s="14"/>
      <c r="C29" s="15"/>
      <c r="D29" s="15"/>
      <c r="E29" s="15"/>
      <c r="F29" s="15"/>
      <c r="G29" s="15"/>
      <c r="H29" s="15"/>
      <c r="I29" s="15"/>
      <c r="J29" s="16"/>
      <c r="K29" s="23"/>
      <c r="L29" s="28"/>
      <c r="M29" s="14"/>
      <c r="N29" s="14"/>
      <c r="O29" s="15"/>
      <c r="P29" s="15"/>
      <c r="Q29" s="15"/>
      <c r="R29" s="15"/>
      <c r="S29" s="15"/>
      <c r="T29" s="15"/>
      <c r="U29" s="15"/>
      <c r="V29" s="15"/>
      <c r="W29" s="25"/>
      <c r="X29" s="23"/>
      <c r="Y29" s="23"/>
      <c r="Z29" s="23"/>
      <c r="AA29" s="23"/>
      <c r="AB29" s="23"/>
      <c r="AC29" s="23"/>
      <c r="AD29" s="23"/>
    </row>
    <row r="30" ht="15.75" customHeight="1">
      <c r="A30" s="26" t="s">
        <v>108</v>
      </c>
      <c r="D30" s="27"/>
      <c r="E30" s="27"/>
      <c r="F30" s="27"/>
      <c r="G30" s="27"/>
      <c r="H30" s="27"/>
      <c r="I30" s="27"/>
      <c r="J30" s="16"/>
      <c r="K30" s="14"/>
      <c r="L30" s="29"/>
      <c r="M30" s="14"/>
      <c r="N30" s="14"/>
      <c r="O30" s="15"/>
      <c r="P30" s="15"/>
      <c r="Q30" s="15"/>
      <c r="R30" s="15"/>
      <c r="S30" s="15"/>
      <c r="T30" s="15"/>
      <c r="U30" s="15"/>
      <c r="V30" s="15"/>
      <c r="W30" s="25"/>
    </row>
    <row r="31" ht="15.75" customHeight="1">
      <c r="A31" s="14">
        <v>210.0</v>
      </c>
      <c r="B31" s="14" t="s">
        <v>112</v>
      </c>
      <c r="C31" s="15">
        <f>'210-Police'!C26</f>
        <v>1017525</v>
      </c>
      <c r="D31" s="15">
        <f>'210-Police'!D26</f>
        <v>1226098</v>
      </c>
      <c r="E31" s="15">
        <f>'210-Police'!E26</f>
        <v>1132633</v>
      </c>
      <c r="F31" s="15">
        <f>'210-Police'!F26</f>
        <v>1332216</v>
      </c>
      <c r="G31" s="15">
        <f>'210-Police'!G26</f>
        <v>1388612</v>
      </c>
      <c r="H31" s="15">
        <f>'210-Police'!H26</f>
        <v>-63400</v>
      </c>
      <c r="I31" s="15">
        <f t="shared" ref="I31:I37" si="3">G31+H31</f>
        <v>1325212</v>
      </c>
      <c r="J31" s="16">
        <f>'210-Police'!J26</f>
        <v>110434.3333</v>
      </c>
      <c r="K31" s="14"/>
      <c r="L31" s="29"/>
      <c r="M31" s="14"/>
      <c r="N31" s="14"/>
      <c r="O31" s="15"/>
      <c r="P31" s="15"/>
      <c r="Q31" s="15"/>
      <c r="R31" s="15"/>
      <c r="S31" s="15"/>
      <c r="T31" s="15"/>
      <c r="U31" s="15"/>
      <c r="V31" s="15"/>
      <c r="W31" s="25"/>
    </row>
    <row r="32" ht="15.75" customHeight="1">
      <c r="A32" s="14">
        <v>220.0</v>
      </c>
      <c r="B32" s="14" t="s">
        <v>121</v>
      </c>
      <c r="C32" s="15">
        <f>'220-Fire'!C39</f>
        <v>423211</v>
      </c>
      <c r="D32" s="15">
        <f>'220-Fire'!D39</f>
        <v>651875</v>
      </c>
      <c r="E32" s="15">
        <f>'220-Fire'!E39</f>
        <v>625244</v>
      </c>
      <c r="F32" s="15">
        <f>'220-Fire'!F39</f>
        <v>707890</v>
      </c>
      <c r="G32" s="15">
        <f>'220-Fire'!G39</f>
        <v>830677</v>
      </c>
      <c r="H32" s="15">
        <f>'220-Fire'!H39</f>
        <v>-98600</v>
      </c>
      <c r="I32" s="15">
        <f t="shared" si="3"/>
        <v>732077</v>
      </c>
      <c r="J32" s="16">
        <f>'220-Fire'!J39</f>
        <v>112517</v>
      </c>
      <c r="K32" s="14"/>
      <c r="L32" s="29"/>
      <c r="M32" s="14"/>
      <c r="N32" s="14"/>
      <c r="O32" s="15"/>
      <c r="P32" s="15"/>
      <c r="Q32" s="15"/>
      <c r="R32" s="15"/>
      <c r="S32" s="15"/>
      <c r="T32" s="15"/>
      <c r="U32" s="15"/>
      <c r="V32" s="15"/>
      <c r="W32" s="25"/>
    </row>
    <row r="33" ht="15.75" customHeight="1">
      <c r="A33" s="14">
        <v>222.0</v>
      </c>
      <c r="B33" s="14" t="s">
        <v>128</v>
      </c>
      <c r="C33" s="15">
        <f>'222-Communications'!C18</f>
        <v>273468</v>
      </c>
      <c r="D33" s="15">
        <f>'222-Communications'!D18</f>
        <v>347025</v>
      </c>
      <c r="E33" s="15">
        <f>'222-Communications'!E18</f>
        <v>312058</v>
      </c>
      <c r="F33" s="15">
        <f>'222-Communications'!F18</f>
        <v>380977</v>
      </c>
      <c r="G33" s="15">
        <f>'222-Communications'!G18</f>
        <v>383289</v>
      </c>
      <c r="H33" s="15">
        <f>'222-Communications'!H18</f>
        <v>-46048</v>
      </c>
      <c r="I33" s="15">
        <f t="shared" si="3"/>
        <v>337241</v>
      </c>
      <c r="J33" s="16">
        <f>'222-Communications'!J18</f>
        <v>28103.41667</v>
      </c>
      <c r="K33" s="14"/>
      <c r="L33" s="29"/>
      <c r="M33" s="14"/>
      <c r="N33" s="14"/>
      <c r="O33" s="15"/>
      <c r="P33" s="15"/>
      <c r="Q33" s="15"/>
      <c r="R33" s="15"/>
      <c r="S33" s="15"/>
      <c r="T33" s="15"/>
      <c r="U33" s="15"/>
      <c r="V33" s="15"/>
      <c r="W33" s="25"/>
    </row>
    <row r="34" ht="15.75" customHeight="1">
      <c r="A34" s="14">
        <v>230.0</v>
      </c>
      <c r="B34" s="14" t="s">
        <v>133</v>
      </c>
      <c r="C34" s="15">
        <f>'230-Ambulance'!C7</f>
        <v>140000</v>
      </c>
      <c r="D34" s="15">
        <f>'230-Ambulance'!D7</f>
        <v>267500</v>
      </c>
      <c r="E34" s="15">
        <f>'230-Ambulance'!E7</f>
        <v>267500</v>
      </c>
      <c r="F34" s="15">
        <f>'230-Ambulance'!F7</f>
        <v>282250</v>
      </c>
      <c r="G34" s="15">
        <f>'230-Ambulance'!G7</f>
        <v>297738</v>
      </c>
      <c r="H34" s="15">
        <f>'230-Ambulance'!H7</f>
        <v>-7020</v>
      </c>
      <c r="I34" s="15">
        <f t="shared" si="3"/>
        <v>290718</v>
      </c>
      <c r="J34" s="16">
        <f>'230-Ambulance'!J7</f>
        <v>24226.5</v>
      </c>
      <c r="L34" s="28"/>
      <c r="M34" s="14"/>
      <c r="N34" s="14"/>
      <c r="O34" s="15"/>
      <c r="P34" s="15"/>
      <c r="Q34" s="15"/>
      <c r="R34" s="15"/>
      <c r="S34" s="15"/>
      <c r="T34" s="15"/>
      <c r="U34" s="15"/>
      <c r="V34" s="15"/>
      <c r="W34" s="25"/>
    </row>
    <row r="35" ht="15.75" customHeight="1">
      <c r="A35" s="14">
        <v>241.0</v>
      </c>
      <c r="B35" s="14" t="s">
        <v>139</v>
      </c>
      <c r="C35" s="15">
        <f>'241-Building Inspector'!C19</f>
        <v>90120</v>
      </c>
      <c r="D35" s="15">
        <f>'241-Building Inspector'!D19</f>
        <v>97401</v>
      </c>
      <c r="E35" s="15">
        <f>'241-Building Inspector'!E19</f>
        <v>97151</v>
      </c>
      <c r="F35" s="15">
        <f>'241-Building Inspector'!F19</f>
        <v>137326</v>
      </c>
      <c r="G35" s="15">
        <f>'241-Building Inspector'!G19</f>
        <v>182382</v>
      </c>
      <c r="H35" s="15">
        <f>'241-Building Inspector'!H19</f>
        <v>-41979</v>
      </c>
      <c r="I35" s="15">
        <f t="shared" si="3"/>
        <v>140403</v>
      </c>
      <c r="J35" s="16">
        <f>'241-Building Inspector'!J19</f>
        <v>4614.416667</v>
      </c>
      <c r="L35" s="28"/>
    </row>
    <row r="36" ht="15.75" customHeight="1">
      <c r="A36" s="14">
        <v>242.0</v>
      </c>
      <c r="B36" s="14" t="s">
        <v>143</v>
      </c>
      <c r="C36" s="15">
        <f>'242-Gas Inspector'!C9</f>
        <v>4176</v>
      </c>
      <c r="D36" s="15">
        <f>'242-Gas Inspector'!D9</f>
        <v>4626</v>
      </c>
      <c r="E36" s="15">
        <f>'242-Gas Inspector'!E9</f>
        <v>4596</v>
      </c>
      <c r="F36" s="15">
        <f>'242-Gas Inspector'!F9</f>
        <v>7767</v>
      </c>
      <c r="G36" s="15">
        <f>'242-Gas Inspector'!G9</f>
        <v>3761</v>
      </c>
      <c r="H36" s="15">
        <f>'242-Gas Inspector'!H9</f>
        <v>0</v>
      </c>
      <c r="I36" s="15">
        <f t="shared" si="3"/>
        <v>3761</v>
      </c>
      <c r="J36" s="16">
        <f>'242-Gas Inspector'!J9</f>
        <v>313.4166667</v>
      </c>
      <c r="L36" s="28"/>
    </row>
    <row r="37" ht="15.75" customHeight="1">
      <c r="A37" s="14">
        <v>243.0</v>
      </c>
      <c r="B37" s="14" t="s">
        <v>144</v>
      </c>
      <c r="C37" s="15">
        <f>'243-Plumbing Inspector'!C9</f>
        <v>6868</v>
      </c>
      <c r="D37" s="15">
        <f>'243-Plumbing Inspector'!D9</f>
        <v>6877</v>
      </c>
      <c r="E37" s="15">
        <f>'243-Plumbing Inspector'!E9</f>
        <v>6877</v>
      </c>
      <c r="F37" s="15">
        <f>'243-Plumbing Inspector'!F9</f>
        <v>7110</v>
      </c>
      <c r="G37" s="15">
        <f>'243-Plumbing Inspector'!G9</f>
        <v>7008</v>
      </c>
      <c r="H37" s="15">
        <f>'243-Plumbing Inspector'!H9</f>
        <v>0</v>
      </c>
      <c r="I37" s="15">
        <f t="shared" si="3"/>
        <v>7008</v>
      </c>
      <c r="J37" s="16">
        <f>'243-Plumbing Inspector'!J9</f>
        <v>584</v>
      </c>
      <c r="L37" s="28"/>
    </row>
    <row r="38" ht="15.75" customHeight="1">
      <c r="A38" s="14"/>
      <c r="B38" s="14"/>
      <c r="C38" s="15"/>
      <c r="D38" s="15"/>
      <c r="E38" s="15"/>
      <c r="F38" s="15"/>
      <c r="G38" s="15"/>
      <c r="H38" s="15"/>
      <c r="I38" s="15"/>
      <c r="J38" s="16"/>
      <c r="L38" s="28"/>
    </row>
    <row r="39" ht="15.75" customHeight="1">
      <c r="A39" s="17" t="s">
        <v>146</v>
      </c>
      <c r="B39" s="17"/>
      <c r="C39" s="18">
        <f t="shared" ref="C39:H39" si="4">SUM(C31:C37)</f>
        <v>1955368</v>
      </c>
      <c r="D39" s="18">
        <f t="shared" si="4"/>
        <v>2601402</v>
      </c>
      <c r="E39" s="18">
        <f t="shared" si="4"/>
        <v>2446059</v>
      </c>
      <c r="F39" s="18">
        <f t="shared" si="4"/>
        <v>2855536</v>
      </c>
      <c r="G39" s="18">
        <f t="shared" si="4"/>
        <v>3093467</v>
      </c>
      <c r="H39" s="18">
        <f t="shared" si="4"/>
        <v>-257047</v>
      </c>
      <c r="I39" s="18">
        <f>G39+H39</f>
        <v>2836420</v>
      </c>
      <c r="J39" s="19">
        <f>SUM(J31:J37)</f>
        <v>280793.0833</v>
      </c>
      <c r="L39" s="28"/>
    </row>
    <row r="40" ht="15.75" customHeight="1">
      <c r="A40" s="14"/>
      <c r="B40" s="14"/>
      <c r="C40" s="15"/>
      <c r="D40" s="15"/>
      <c r="E40" s="15"/>
      <c r="F40" s="15"/>
      <c r="G40" s="15"/>
      <c r="H40" s="15"/>
      <c r="I40" s="15"/>
      <c r="J40" s="16"/>
      <c r="K40" s="23"/>
      <c r="L40" s="28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</row>
    <row r="41" ht="15.75" customHeight="1">
      <c r="A41" s="26" t="s">
        <v>149</v>
      </c>
      <c r="D41" s="27"/>
      <c r="E41" s="27"/>
      <c r="F41" s="27"/>
      <c r="G41" s="27"/>
      <c r="H41" s="27"/>
      <c r="I41" s="27"/>
      <c r="J41" s="16"/>
      <c r="L41" s="28"/>
    </row>
    <row r="42" ht="15.75" customHeight="1">
      <c r="A42" s="14">
        <v>301.0</v>
      </c>
      <c r="B42" s="14" t="s">
        <v>153</v>
      </c>
      <c r="C42" s="15">
        <f>'300-School'!C7</f>
        <v>7195311</v>
      </c>
      <c r="D42" s="15">
        <f>'300-School'!D7</f>
        <v>7064167</v>
      </c>
      <c r="E42" s="15">
        <f>'300-School'!E7</f>
        <v>7034167</v>
      </c>
      <c r="F42" s="15">
        <f>'300-School'!F7</f>
        <v>7248042</v>
      </c>
      <c r="G42" s="15">
        <f>'300-School'!G7</f>
        <v>7370801</v>
      </c>
      <c r="H42" s="15">
        <f>'300-School'!H7</f>
        <v>0</v>
      </c>
      <c r="I42" s="15">
        <f>G42+H42</f>
        <v>7370801</v>
      </c>
      <c r="J42" s="16">
        <f>'300-School'!J7</f>
        <v>614233.4167</v>
      </c>
      <c r="L42" s="28"/>
    </row>
    <row r="43" ht="15.75" customHeight="1">
      <c r="A43" s="14"/>
      <c r="B43" s="14"/>
      <c r="C43" s="15"/>
      <c r="D43" s="15"/>
      <c r="E43" s="15"/>
      <c r="F43" s="15"/>
      <c r="G43" s="15"/>
      <c r="H43" s="15"/>
      <c r="I43" s="15"/>
      <c r="J43" s="16"/>
      <c r="L43" s="28"/>
    </row>
    <row r="44" ht="15.75" customHeight="1">
      <c r="A44" s="17" t="s">
        <v>159</v>
      </c>
      <c r="B44" s="17"/>
      <c r="C44" s="18">
        <f t="shared" ref="C44:H44" si="5">C42</f>
        <v>7195311</v>
      </c>
      <c r="D44" s="18">
        <f t="shared" si="5"/>
        <v>7064167</v>
      </c>
      <c r="E44" s="18">
        <f t="shared" si="5"/>
        <v>7034167</v>
      </c>
      <c r="F44" s="18">
        <f t="shared" si="5"/>
        <v>7248042</v>
      </c>
      <c r="G44" s="18">
        <f t="shared" si="5"/>
        <v>7370801</v>
      </c>
      <c r="H44" s="18">
        <f t="shared" si="5"/>
        <v>0</v>
      </c>
      <c r="I44" s="18">
        <f>G44+H44</f>
        <v>7370801</v>
      </c>
      <c r="J44" s="19">
        <f>J42</f>
        <v>614233.4167</v>
      </c>
      <c r="L44" s="28"/>
    </row>
    <row r="45" ht="15.75" customHeight="1">
      <c r="A45" s="14"/>
      <c r="B45" s="14"/>
      <c r="C45" s="15"/>
      <c r="D45" s="15"/>
      <c r="E45" s="15"/>
      <c r="F45" s="15"/>
      <c r="G45" s="15"/>
      <c r="H45" s="15"/>
      <c r="I45" s="15"/>
      <c r="J45" s="16"/>
      <c r="K45" s="23"/>
      <c r="L45" s="28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</row>
    <row r="46" ht="15.75" customHeight="1">
      <c r="A46" s="26" t="s">
        <v>170</v>
      </c>
      <c r="D46" s="14"/>
      <c r="E46" s="14"/>
      <c r="F46" s="14"/>
      <c r="G46" s="14"/>
      <c r="H46" s="14"/>
      <c r="I46" s="14"/>
      <c r="J46" s="16"/>
      <c r="L46" s="28"/>
    </row>
    <row r="47" ht="15.75" customHeight="1">
      <c r="A47" s="14">
        <v>422.0</v>
      </c>
      <c r="B47" s="14" t="s">
        <v>171</v>
      </c>
      <c r="C47" s="15">
        <f>'422-Highway'!C34</f>
        <v>680214</v>
      </c>
      <c r="D47" s="15">
        <f>'422-Highway'!D34</f>
        <v>755546</v>
      </c>
      <c r="E47" s="15">
        <f>'422-Highway'!E34</f>
        <v>706250</v>
      </c>
      <c r="F47" s="15">
        <f>'422-Highway'!F34</f>
        <v>794332</v>
      </c>
      <c r="G47" s="15">
        <f>'422-Highway'!G34</f>
        <v>894300</v>
      </c>
      <c r="H47" s="15">
        <f>'422-Highway'!H34</f>
        <v>-33000</v>
      </c>
      <c r="I47" s="15">
        <f t="shared" ref="I47:I51" si="6">G47+H47</f>
        <v>861300</v>
      </c>
      <c r="J47" s="16">
        <f>'422-Highway'!J34</f>
        <v>71775</v>
      </c>
      <c r="L47" s="28"/>
    </row>
    <row r="48" ht="15.75" customHeight="1">
      <c r="A48" s="14">
        <v>423.0</v>
      </c>
      <c r="B48" s="14" t="s">
        <v>181</v>
      </c>
      <c r="C48" s="15">
        <f>'423-Snow &amp; Ice'!C10</f>
        <v>153553</v>
      </c>
      <c r="D48" s="15">
        <f>'423-Snow &amp; Ice'!D10</f>
        <v>182223</v>
      </c>
      <c r="E48" s="15">
        <f>'423-Snow &amp; Ice'!E10</f>
        <v>204584</v>
      </c>
      <c r="F48" s="15">
        <f>'423-Snow &amp; Ice'!F10</f>
        <v>182223</v>
      </c>
      <c r="G48" s="15">
        <f>'423-Snow &amp; Ice'!G10</f>
        <v>182223</v>
      </c>
      <c r="H48" s="15">
        <f>'423-Snow &amp; Ice'!H10</f>
        <v>0</v>
      </c>
      <c r="I48" s="15">
        <f t="shared" si="6"/>
        <v>182223</v>
      </c>
      <c r="J48" s="16">
        <f>'423-Snow &amp; Ice'!J10</f>
        <v>15185.25</v>
      </c>
      <c r="L48" s="28"/>
    </row>
    <row r="49" ht="15.75" customHeight="1">
      <c r="A49" s="14">
        <v>424.0</v>
      </c>
      <c r="B49" s="14" t="s">
        <v>185</v>
      </c>
      <c r="C49" s="15">
        <f>'424-Street Lights'!C7</f>
        <v>19640</v>
      </c>
      <c r="D49" s="15">
        <f>'424-Street Lights'!D7</f>
        <v>21885</v>
      </c>
      <c r="E49" s="15">
        <f>'424-Street Lights'!E7</f>
        <v>18721</v>
      </c>
      <c r="F49" s="15">
        <f>'424-Street Lights'!F7</f>
        <v>22479</v>
      </c>
      <c r="G49" s="15">
        <f>'424-Street Lights'!G7</f>
        <v>20000</v>
      </c>
      <c r="H49" s="15">
        <f>'424-Street Lights'!H7</f>
        <v>-1000</v>
      </c>
      <c r="I49" s="15">
        <f t="shared" si="6"/>
        <v>19000</v>
      </c>
      <c r="J49" s="16">
        <f>'424-Street Lights'!J7</f>
        <v>1583.333333</v>
      </c>
      <c r="L49" s="28"/>
    </row>
    <row r="50" ht="15.75" customHeight="1">
      <c r="A50" s="14">
        <v>490.0</v>
      </c>
      <c r="B50" s="14" t="s">
        <v>192</v>
      </c>
      <c r="C50" s="15">
        <f>'490-Building Maint.'!C29</f>
        <v>112154</v>
      </c>
      <c r="D50" s="15">
        <f>'490-Building Maint.'!D29</f>
        <v>145740</v>
      </c>
      <c r="E50" s="15">
        <f>'490-Building Maint.'!E29</f>
        <v>123549</v>
      </c>
      <c r="F50" s="15">
        <f>'490-Building Maint.'!F29</f>
        <v>146105</v>
      </c>
      <c r="G50" s="15">
        <f>'490-Building Maint.'!G29</f>
        <v>232510</v>
      </c>
      <c r="H50" s="15">
        <f>'490-Building Maint.'!H29</f>
        <v>-83190</v>
      </c>
      <c r="I50" s="15">
        <f t="shared" si="6"/>
        <v>149320</v>
      </c>
      <c r="J50" s="16">
        <f>'490-Building Maint.'!J29</f>
        <v>12443.33333</v>
      </c>
      <c r="L50" s="28"/>
    </row>
    <row r="51" ht="15.75" customHeight="1">
      <c r="A51" s="14">
        <v>491.0</v>
      </c>
      <c r="B51" s="14" t="s">
        <v>198</v>
      </c>
      <c r="C51" s="15">
        <f>'491-Cemetery'!C9</f>
        <v>17806</v>
      </c>
      <c r="D51" s="15">
        <f>'491-Cemetery'!D9</f>
        <v>18335</v>
      </c>
      <c r="E51" s="15">
        <f>'491-Cemetery'!E9</f>
        <v>17797</v>
      </c>
      <c r="F51" s="15">
        <f>'491-Cemetery'!F9</f>
        <v>25980</v>
      </c>
      <c r="G51" s="15">
        <f>'491-Cemetery'!G9</f>
        <v>42618</v>
      </c>
      <c r="H51" s="15">
        <f>'491-Cemetery'!H9</f>
        <v>-29468</v>
      </c>
      <c r="I51" s="15">
        <f t="shared" si="6"/>
        <v>13150</v>
      </c>
      <c r="J51" s="16">
        <f>'491-Cemetery'!J9</f>
        <v>1095.833333</v>
      </c>
      <c r="L51" s="28"/>
    </row>
    <row r="52" ht="15.75" customHeight="1">
      <c r="A52" s="14"/>
      <c r="B52" s="14"/>
      <c r="C52" s="15"/>
      <c r="D52" s="15"/>
      <c r="E52" s="15"/>
      <c r="F52" s="15"/>
      <c r="G52" s="15"/>
      <c r="H52" s="15"/>
      <c r="I52" s="15"/>
      <c r="J52" s="16"/>
      <c r="L52" s="28"/>
    </row>
    <row r="53" ht="15.75" customHeight="1">
      <c r="A53" s="17" t="s">
        <v>205</v>
      </c>
      <c r="B53" s="17"/>
      <c r="C53" s="18">
        <f t="shared" ref="C53:H53" si="7">SUM(C47:C51)</f>
        <v>983367</v>
      </c>
      <c r="D53" s="18">
        <f t="shared" si="7"/>
        <v>1123729</v>
      </c>
      <c r="E53" s="18">
        <f t="shared" si="7"/>
        <v>1070901</v>
      </c>
      <c r="F53" s="18">
        <f t="shared" si="7"/>
        <v>1171119</v>
      </c>
      <c r="G53" s="18">
        <f t="shared" si="7"/>
        <v>1371651</v>
      </c>
      <c r="H53" s="18">
        <f t="shared" si="7"/>
        <v>-146658</v>
      </c>
      <c r="I53" s="18">
        <f>G53+H53</f>
        <v>1224993</v>
      </c>
      <c r="J53" s="19">
        <f>SUM(J47:J51)</f>
        <v>102082.75</v>
      </c>
      <c r="L53" s="28"/>
    </row>
    <row r="54" ht="15.75" customHeight="1">
      <c r="A54" s="14"/>
      <c r="B54" s="14"/>
      <c r="C54" s="15"/>
      <c r="D54" s="15"/>
      <c r="E54" s="15"/>
      <c r="F54" s="15"/>
      <c r="G54" s="15"/>
      <c r="H54" s="15"/>
      <c r="I54" s="15"/>
      <c r="J54" s="16"/>
      <c r="L54" s="28"/>
    </row>
    <row r="55" ht="15.75" customHeight="1">
      <c r="A55" s="26" t="s">
        <v>208</v>
      </c>
      <c r="D55" s="14"/>
      <c r="E55" s="14"/>
      <c r="F55" s="14"/>
      <c r="G55" s="14"/>
      <c r="H55" s="14"/>
      <c r="I55" s="14"/>
      <c r="J55" s="16"/>
      <c r="L55" s="28"/>
    </row>
    <row r="56" ht="15.75" customHeight="1">
      <c r="A56" s="14">
        <v>440.0</v>
      </c>
      <c r="B56" s="14" t="s">
        <v>209</v>
      </c>
      <c r="C56" s="15">
        <f>'440-Sewer Ent'!C35</f>
        <v>856567</v>
      </c>
      <c r="D56" s="15">
        <f>'440-Sewer Ent'!D35</f>
        <v>914463</v>
      </c>
      <c r="E56" s="15">
        <f>'440-Sewer Ent'!E35</f>
        <v>731712</v>
      </c>
      <c r="F56" s="15">
        <f>'440-Sewer Ent'!F35</f>
        <v>941195</v>
      </c>
      <c r="G56" s="15">
        <f>'440-Sewer Ent'!G35</f>
        <v>973375</v>
      </c>
      <c r="H56" s="15">
        <f>'440-Sewer Ent'!H35</f>
        <v>-16150</v>
      </c>
      <c r="I56" s="15">
        <f t="shared" ref="I56:I61" si="8">G56+H56</f>
        <v>957225</v>
      </c>
      <c r="J56" s="16">
        <f>'440-Sewer Ent'!J35</f>
        <v>79768.75</v>
      </c>
      <c r="L56" s="28"/>
    </row>
    <row r="57" ht="15.75" customHeight="1">
      <c r="A57" s="14"/>
      <c r="B57" s="14" t="s">
        <v>211</v>
      </c>
      <c r="C57" s="15">
        <v>0.0</v>
      </c>
      <c r="D57" s="15">
        <v>10000.0</v>
      </c>
      <c r="E57" s="15">
        <v>0.0</v>
      </c>
      <c r="F57" s="15">
        <v>10000.0</v>
      </c>
      <c r="G57" s="15">
        <v>10000.0</v>
      </c>
      <c r="H57" s="15">
        <v>0.0</v>
      </c>
      <c r="I57" s="15">
        <f t="shared" si="8"/>
        <v>10000</v>
      </c>
      <c r="J57" s="16">
        <f>I57/12</f>
        <v>833.3333333</v>
      </c>
      <c r="L57" s="28"/>
    </row>
    <row r="58" ht="15.75" customHeight="1">
      <c r="A58" s="14">
        <v>450.0</v>
      </c>
      <c r="B58" s="14" t="s">
        <v>212</v>
      </c>
      <c r="C58" s="15">
        <f>'450-Water Ent.'!C38</f>
        <v>832424</v>
      </c>
      <c r="D58" s="15">
        <f>'450-Water Ent.'!D38</f>
        <v>1039119</v>
      </c>
      <c r="E58" s="15">
        <f>'450-Water Ent.'!E38</f>
        <v>917385</v>
      </c>
      <c r="F58" s="15">
        <f>'450-Water Ent.'!F38</f>
        <v>1099088</v>
      </c>
      <c r="G58" s="15">
        <f>'450-Water Ent.'!G38</f>
        <v>1124739</v>
      </c>
      <c r="H58" s="15">
        <f>'450-Water Ent.'!H38</f>
        <v>-15000</v>
      </c>
      <c r="I58" s="15">
        <f t="shared" si="8"/>
        <v>1109739</v>
      </c>
      <c r="J58" s="16">
        <f>'450-Water Ent.'!J38</f>
        <v>250998.5</v>
      </c>
      <c r="L58" s="28"/>
    </row>
    <row r="59" ht="15.75" customHeight="1">
      <c r="A59" s="14"/>
      <c r="B59" s="14" t="s">
        <v>217</v>
      </c>
      <c r="C59" s="15">
        <v>0.0</v>
      </c>
      <c r="D59" s="15">
        <v>10000.0</v>
      </c>
      <c r="E59" s="15">
        <v>0.0</v>
      </c>
      <c r="F59" s="15">
        <v>10000.0</v>
      </c>
      <c r="G59" s="15">
        <v>10000.0</v>
      </c>
      <c r="H59" s="15">
        <v>0.0</v>
      </c>
      <c r="I59" s="15">
        <f t="shared" si="8"/>
        <v>10000</v>
      </c>
      <c r="J59" s="16">
        <f>I59/12</f>
        <v>833.3333333</v>
      </c>
      <c r="L59" s="28"/>
    </row>
    <row r="60" ht="15.75" customHeight="1">
      <c r="A60" s="14">
        <v>599.0</v>
      </c>
      <c r="B60" s="14" t="s">
        <v>233</v>
      </c>
      <c r="C60" s="15">
        <v>0.0</v>
      </c>
      <c r="D60" s="15">
        <f>'599-Cable TV Ent.'!D15</f>
        <v>57711</v>
      </c>
      <c r="E60" s="15">
        <f>'599-Cable TV Ent.'!E15</f>
        <v>57215</v>
      </c>
      <c r="F60" s="15">
        <f>'599-Cable TV Ent.'!F15</f>
        <v>65397</v>
      </c>
      <c r="G60" s="15">
        <f>'599-Cable TV Ent.'!G15</f>
        <v>70003</v>
      </c>
      <c r="H60" s="15">
        <f>'599-Cable TV Ent.'!H15</f>
        <v>-6773</v>
      </c>
      <c r="I60" s="15">
        <f t="shared" si="8"/>
        <v>63230</v>
      </c>
      <c r="J60" s="16">
        <f>'599-Cable TV Ent.'!J15</f>
        <v>5269.166667</v>
      </c>
      <c r="L60" s="28"/>
    </row>
    <row r="61" ht="15.75" customHeight="1">
      <c r="A61" s="14"/>
      <c r="B61" s="14" t="s">
        <v>238</v>
      </c>
      <c r="C61" s="15">
        <v>0.0</v>
      </c>
      <c r="D61" s="15">
        <v>20000.0</v>
      </c>
      <c r="E61" s="15">
        <v>0.0</v>
      </c>
      <c r="F61" s="15">
        <v>20000.0</v>
      </c>
      <c r="G61" s="15">
        <v>4825.0</v>
      </c>
      <c r="H61" s="15">
        <v>0.0</v>
      </c>
      <c r="I61" s="15">
        <f t="shared" si="8"/>
        <v>4825</v>
      </c>
      <c r="J61" s="16">
        <f>I61/12</f>
        <v>402.0833333</v>
      </c>
      <c r="L61" s="28"/>
    </row>
    <row r="62" ht="15.75" customHeight="1">
      <c r="A62" s="14"/>
      <c r="B62" s="14"/>
      <c r="C62" s="15"/>
      <c r="D62" s="15"/>
      <c r="E62" s="15"/>
      <c r="F62" s="15"/>
      <c r="G62" s="15"/>
      <c r="H62" s="15"/>
      <c r="I62" s="15"/>
      <c r="J62" s="16"/>
      <c r="L62" s="28"/>
    </row>
    <row r="63" ht="15.75" customHeight="1">
      <c r="A63" s="17" t="s">
        <v>250</v>
      </c>
      <c r="B63" s="17"/>
      <c r="C63" s="18">
        <f t="shared" ref="C63:H63" si="9">SUM(C56:C62)</f>
        <v>1688991</v>
      </c>
      <c r="D63" s="18">
        <f t="shared" si="9"/>
        <v>2051293</v>
      </c>
      <c r="E63" s="18">
        <f t="shared" si="9"/>
        <v>1706312</v>
      </c>
      <c r="F63" s="18">
        <f t="shared" si="9"/>
        <v>2145680</v>
      </c>
      <c r="G63" s="18">
        <f t="shared" si="9"/>
        <v>2192942</v>
      </c>
      <c r="H63" s="18">
        <f t="shared" si="9"/>
        <v>-37923</v>
      </c>
      <c r="I63" s="18">
        <f>G63+H63</f>
        <v>2155019</v>
      </c>
      <c r="J63" s="19">
        <f>SUM(J56:J61)</f>
        <v>338105.1667</v>
      </c>
      <c r="L63" s="28"/>
    </row>
    <row r="64" ht="15.75" customHeight="1">
      <c r="A64" s="14"/>
      <c r="B64" s="14"/>
      <c r="C64" s="15"/>
      <c r="D64" s="15"/>
      <c r="E64" s="15"/>
      <c r="F64" s="15"/>
      <c r="G64" s="15"/>
      <c r="H64" s="15"/>
      <c r="I64" s="15"/>
      <c r="J64" s="16"/>
      <c r="K64" s="23"/>
      <c r="L64" s="28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</row>
    <row r="65" ht="15.75" customHeight="1">
      <c r="A65" s="26" t="s">
        <v>262</v>
      </c>
      <c r="D65" s="14"/>
      <c r="E65" s="14"/>
      <c r="F65" s="14"/>
      <c r="G65" s="14"/>
      <c r="H65" s="14"/>
      <c r="I65" s="14"/>
      <c r="J65" s="16"/>
      <c r="L65" s="28"/>
    </row>
    <row r="66" ht="15.75" customHeight="1">
      <c r="A66" s="14">
        <v>510.0</v>
      </c>
      <c r="B66" s="14" t="s">
        <v>275</v>
      </c>
      <c r="C66" s="15">
        <f>'510-Board of Health'!C22</f>
        <v>35766</v>
      </c>
      <c r="D66" s="15">
        <f>'510-Board of Health'!D22</f>
        <v>36435</v>
      </c>
      <c r="E66" s="15">
        <f>'510-Board of Health'!E22</f>
        <v>36316</v>
      </c>
      <c r="F66" s="15">
        <f>'510-Board of Health'!F22</f>
        <v>41869</v>
      </c>
      <c r="G66" s="15">
        <f>'510-Board of Health'!G22</f>
        <v>88094</v>
      </c>
      <c r="H66" s="15">
        <f>'510-Board of Health'!H22</f>
        <v>-33280</v>
      </c>
      <c r="I66" s="15">
        <f t="shared" ref="I66:I70" si="10">G66+H66</f>
        <v>54814</v>
      </c>
      <c r="J66" s="16">
        <f>'510-Board of Health'!J22</f>
        <v>4567.833333</v>
      </c>
      <c r="L66" s="28"/>
    </row>
    <row r="67" ht="15.75" customHeight="1">
      <c r="A67" s="14">
        <v>541.0</v>
      </c>
      <c r="B67" s="14" t="s">
        <v>279</v>
      </c>
      <c r="C67" s="15">
        <f>'541-Council on Aging'!C22</f>
        <v>83924</v>
      </c>
      <c r="D67" s="15">
        <f>'541-Council on Aging'!D22</f>
        <v>96617</v>
      </c>
      <c r="E67" s="15">
        <f>'541-Council on Aging'!E22</f>
        <v>95755</v>
      </c>
      <c r="F67" s="15">
        <f>'541-Council on Aging'!F22</f>
        <v>117574</v>
      </c>
      <c r="G67" s="15">
        <f>'541-Council on Aging'!G22</f>
        <v>127105</v>
      </c>
      <c r="H67" s="15">
        <f>'541-Council on Aging'!H22</f>
        <v>-6700</v>
      </c>
      <c r="I67" s="15">
        <f t="shared" si="10"/>
        <v>120405</v>
      </c>
      <c r="J67" s="16">
        <f>'541-Council on Aging'!J22</f>
        <v>10033.75</v>
      </c>
      <c r="L67" s="28"/>
    </row>
    <row r="68" ht="15.75" customHeight="1">
      <c r="A68" s="14">
        <v>543.0</v>
      </c>
      <c r="B68" s="14" t="s">
        <v>280</v>
      </c>
      <c r="C68" s="15">
        <f>'543-Veterans Services'!C10</f>
        <v>93074</v>
      </c>
      <c r="D68" s="15">
        <f>'543-Veterans Services'!D10</f>
        <v>104000</v>
      </c>
      <c r="E68" s="15">
        <f>'543-Veterans Services'!E10</f>
        <v>80813</v>
      </c>
      <c r="F68" s="15">
        <f>'543-Veterans Services'!F10</f>
        <v>99000</v>
      </c>
      <c r="G68" s="15">
        <f>'543-Veterans Services'!G10</f>
        <v>97573</v>
      </c>
      <c r="H68" s="15">
        <f>'543-Veterans Services'!H10</f>
        <v>-1000</v>
      </c>
      <c r="I68" s="15">
        <f t="shared" si="10"/>
        <v>96573</v>
      </c>
      <c r="J68" s="16">
        <f>'543-Veterans Services'!J10</f>
        <v>8047.75</v>
      </c>
      <c r="L68" s="28"/>
    </row>
    <row r="69" ht="15.75" customHeight="1">
      <c r="A69" s="14">
        <v>590.0</v>
      </c>
      <c r="B69" s="14" t="s">
        <v>282</v>
      </c>
      <c r="C69" s="15">
        <f>'590-Oliver Smith Will'!C7</f>
        <v>0</v>
      </c>
      <c r="D69" s="15">
        <f>'590-Oliver Smith Will'!D7</f>
        <v>100</v>
      </c>
      <c r="E69" s="15">
        <f>'590-Oliver Smith Will'!E7</f>
        <v>0</v>
      </c>
      <c r="F69" s="15">
        <f>'590-Oliver Smith Will'!F7</f>
        <v>100</v>
      </c>
      <c r="G69" s="15">
        <f>'590-Oliver Smith Will'!G7</f>
        <v>100</v>
      </c>
      <c r="H69" s="15">
        <f>'590-Oliver Smith Will'!H7</f>
        <v>0</v>
      </c>
      <c r="I69" s="15">
        <f t="shared" si="10"/>
        <v>100</v>
      </c>
      <c r="J69" s="16">
        <f>'590-Oliver Smith Will'!J7</f>
        <v>8.333333333</v>
      </c>
      <c r="L69" s="28"/>
    </row>
    <row r="70" ht="15.75" customHeight="1">
      <c r="A70" s="14">
        <v>599.0</v>
      </c>
      <c r="B70" s="14" t="s">
        <v>285</v>
      </c>
      <c r="C70" s="15">
        <f>'599-Cable TV Ent.'!C15</f>
        <v>56514</v>
      </c>
      <c r="D70" s="15">
        <v>0.0</v>
      </c>
      <c r="E70" s="15">
        <v>0.0</v>
      </c>
      <c r="F70" s="15">
        <v>0.0</v>
      </c>
      <c r="G70" s="15">
        <v>0.0</v>
      </c>
      <c r="H70" s="15">
        <v>0.0</v>
      </c>
      <c r="I70" s="15">
        <f t="shared" si="10"/>
        <v>0</v>
      </c>
      <c r="J70" s="16">
        <v>0.0</v>
      </c>
      <c r="L70" s="28"/>
    </row>
    <row r="71" ht="15.75" customHeight="1">
      <c r="A71" s="14"/>
      <c r="B71" s="14"/>
      <c r="C71" s="15"/>
      <c r="D71" s="15"/>
      <c r="E71" s="15"/>
      <c r="F71" s="15"/>
      <c r="G71" s="15"/>
      <c r="H71" s="15"/>
      <c r="I71" s="15"/>
      <c r="J71" s="16"/>
      <c r="L71" s="28"/>
    </row>
    <row r="72" ht="15.75" customHeight="1">
      <c r="A72" s="17" t="s">
        <v>288</v>
      </c>
      <c r="B72" s="17"/>
      <c r="C72" s="18">
        <f t="shared" ref="C72:H72" si="11">SUM(C66:C70)</f>
        <v>269278</v>
      </c>
      <c r="D72" s="18">
        <f t="shared" si="11"/>
        <v>237152</v>
      </c>
      <c r="E72" s="18">
        <f t="shared" si="11"/>
        <v>212884</v>
      </c>
      <c r="F72" s="18">
        <f t="shared" si="11"/>
        <v>258543</v>
      </c>
      <c r="G72" s="18">
        <f t="shared" si="11"/>
        <v>312872</v>
      </c>
      <c r="H72" s="18">
        <f t="shared" si="11"/>
        <v>-40980</v>
      </c>
      <c r="I72" s="18">
        <f>G72+H72</f>
        <v>271892</v>
      </c>
      <c r="J72" s="19">
        <f>SUM(J66:J70)</f>
        <v>22657.66667</v>
      </c>
      <c r="L72" s="28"/>
    </row>
    <row r="73" ht="15.75" customHeight="1">
      <c r="A73" s="14"/>
      <c r="B73" s="14"/>
      <c r="C73" s="15"/>
      <c r="D73" s="15"/>
      <c r="E73" s="15"/>
      <c r="F73" s="15"/>
      <c r="G73" s="15"/>
      <c r="H73" s="15"/>
      <c r="I73" s="15"/>
      <c r="J73" s="16"/>
      <c r="K73" s="23"/>
      <c r="L73" s="28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</row>
    <row r="74" ht="15.75" customHeight="1">
      <c r="A74" s="26" t="s">
        <v>305</v>
      </c>
      <c r="D74" s="14"/>
      <c r="E74" s="14"/>
      <c r="F74" s="14"/>
      <c r="G74" s="14"/>
      <c r="H74" s="14"/>
      <c r="I74" s="14"/>
      <c r="J74" s="16"/>
      <c r="L74" s="28"/>
    </row>
    <row r="75" ht="15.75" customHeight="1">
      <c r="A75" s="14">
        <v>610.0</v>
      </c>
      <c r="B75" s="14" t="s">
        <v>307</v>
      </c>
      <c r="C75" s="15">
        <f>'610-Library'!C20</f>
        <v>193525</v>
      </c>
      <c r="D75" s="15">
        <f>'610-Library'!D20</f>
        <v>203955</v>
      </c>
      <c r="E75" s="15">
        <f>'610-Library'!E20</f>
        <v>203328</v>
      </c>
      <c r="F75" s="15">
        <f>'610-Library'!F20</f>
        <v>205424</v>
      </c>
      <c r="G75" s="15">
        <f>'610-Library'!G20</f>
        <v>221939</v>
      </c>
      <c r="H75" s="15">
        <f>'610-Library'!H20</f>
        <v>-21518</v>
      </c>
      <c r="I75" s="15">
        <f t="shared" ref="I75:I77" si="12">G75+H75</f>
        <v>200421</v>
      </c>
      <c r="J75" s="16">
        <f>'610-Library'!J20</f>
        <v>16701.75</v>
      </c>
      <c r="L75" s="28"/>
    </row>
    <row r="76" ht="15.75" customHeight="1">
      <c r="A76" s="14">
        <v>630.0</v>
      </c>
      <c r="B76" s="14" t="s">
        <v>311</v>
      </c>
      <c r="C76" s="15">
        <f>'630-Park Commission'!C16</f>
        <v>41087</v>
      </c>
      <c r="D76" s="15">
        <f>'630-Park Commission'!D16</f>
        <v>50811</v>
      </c>
      <c r="E76" s="15">
        <f>'630-Park Commission'!E16</f>
        <v>44851</v>
      </c>
      <c r="F76" s="15">
        <f>'630-Park Commission'!F16</f>
        <v>61229</v>
      </c>
      <c r="G76" s="15">
        <f>'630-Park Commission'!G16</f>
        <v>78990</v>
      </c>
      <c r="H76" s="15">
        <f>'630-Park Commission'!H16</f>
        <v>-16305</v>
      </c>
      <c r="I76" s="15">
        <f t="shared" si="12"/>
        <v>62685</v>
      </c>
      <c r="J76" s="16">
        <f>'630-Park Commission'!J16</f>
        <v>5223.75</v>
      </c>
      <c r="L76" s="28"/>
    </row>
    <row r="77" ht="15.75" customHeight="1">
      <c r="A77" s="14">
        <v>691.0</v>
      </c>
      <c r="B77" s="14" t="s">
        <v>314</v>
      </c>
      <c r="C77" s="15">
        <f>'691-Historical Commission'!C9</f>
        <v>0</v>
      </c>
      <c r="D77" s="15">
        <f>'691-Historical Commission'!D9</f>
        <v>950</v>
      </c>
      <c r="E77" s="15">
        <f>'691-Historical Commission'!E9</f>
        <v>0</v>
      </c>
      <c r="F77" s="15">
        <f>'691-Historical Commission'!F9</f>
        <v>950</v>
      </c>
      <c r="G77" s="15">
        <f>'691-Historical Commission'!G9</f>
        <v>950</v>
      </c>
      <c r="H77" s="15">
        <f>'691-Historical Commission'!H9</f>
        <v>-650</v>
      </c>
      <c r="I77" s="15">
        <f t="shared" si="12"/>
        <v>300</v>
      </c>
      <c r="J77" s="16">
        <f>'691-Historical Commission'!J9</f>
        <v>25</v>
      </c>
      <c r="L77" s="28"/>
    </row>
    <row r="78" ht="15.75" customHeight="1">
      <c r="A78" s="14"/>
      <c r="B78" s="14"/>
      <c r="C78" s="15"/>
      <c r="D78" s="15"/>
      <c r="E78" s="15"/>
      <c r="F78" s="15"/>
      <c r="G78" s="15"/>
      <c r="H78" s="15"/>
      <c r="I78" s="15"/>
      <c r="J78" s="16"/>
      <c r="L78" s="28"/>
    </row>
    <row r="79" ht="15.75" customHeight="1">
      <c r="A79" s="17" t="s">
        <v>317</v>
      </c>
      <c r="B79" s="17"/>
      <c r="C79" s="18">
        <f t="shared" ref="C79:H79" si="13">SUM(C75:C77)</f>
        <v>234612</v>
      </c>
      <c r="D79" s="18">
        <f t="shared" si="13"/>
        <v>255716</v>
      </c>
      <c r="E79" s="18">
        <f t="shared" si="13"/>
        <v>248179</v>
      </c>
      <c r="F79" s="18">
        <f t="shared" si="13"/>
        <v>267603</v>
      </c>
      <c r="G79" s="18">
        <f t="shared" si="13"/>
        <v>301879</v>
      </c>
      <c r="H79" s="18">
        <f t="shared" si="13"/>
        <v>-38473</v>
      </c>
      <c r="I79" s="18">
        <f>G79+H79</f>
        <v>263406</v>
      </c>
      <c r="J79" s="19">
        <f>SUM(J75:J77)</f>
        <v>21950.5</v>
      </c>
      <c r="L79" s="28"/>
    </row>
    <row r="80" ht="15.75" customHeight="1">
      <c r="A80" s="14"/>
      <c r="B80" s="14"/>
      <c r="C80" s="15"/>
      <c r="D80" s="15"/>
      <c r="E80" s="15"/>
      <c r="F80" s="15"/>
      <c r="G80" s="15"/>
      <c r="H80" s="15"/>
      <c r="I80" s="15"/>
      <c r="J80" s="16"/>
      <c r="L80" s="28"/>
    </row>
    <row r="81" ht="15.75" customHeight="1">
      <c r="A81" s="26" t="s">
        <v>321</v>
      </c>
      <c r="D81" s="14"/>
      <c r="E81" s="14"/>
      <c r="F81" s="14"/>
      <c r="G81" s="14"/>
      <c r="H81" s="14"/>
      <c r="I81" s="14"/>
      <c r="J81" s="16"/>
      <c r="L81" s="28"/>
    </row>
    <row r="82" ht="15.75" customHeight="1">
      <c r="A82" s="14">
        <v>710.0</v>
      </c>
      <c r="B82" s="14" t="s">
        <v>322</v>
      </c>
      <c r="C82" s="15">
        <f>'710-750 Debt'!C14</f>
        <v>1148441</v>
      </c>
      <c r="D82" s="15">
        <f>'710-750 Debt'!D14</f>
        <v>1167252</v>
      </c>
      <c r="E82" s="15">
        <f>'710-750 Debt'!E14</f>
        <v>610805</v>
      </c>
      <c r="F82" s="15">
        <f>'710-750 Debt'!F6+'710-750 Debt'!F7+'710-750 Debt'!F10+'710-750 Debt'!F11</f>
        <v>1134638</v>
      </c>
      <c r="G82" s="15">
        <f>'710-750 Debt'!G6+'710-750 Debt'!G7+'710-750 Debt'!G10+'710-750 Debt'!G11</f>
        <v>1012605</v>
      </c>
      <c r="H82" s="15">
        <f>'710-750 Debt'!H10+'710-750 Debt'!H11</f>
        <v>2913</v>
      </c>
      <c r="I82" s="15">
        <f t="shared" ref="I82:I83" si="14">G82+H82</f>
        <v>1015518</v>
      </c>
      <c r="J82" s="16">
        <f>'710-750 Debt'!J6+'710-750 Debt'!J7+'710-750 Debt'!J10+'710-750 Debt'!J11</f>
        <v>144008</v>
      </c>
      <c r="L82" s="28"/>
    </row>
    <row r="83" ht="15.75" customHeight="1">
      <c r="A83" s="14">
        <v>750.0</v>
      </c>
      <c r="B83" s="14" t="s">
        <v>326</v>
      </c>
      <c r="C83" s="15">
        <f>'710-750 Debt'!C15</f>
        <v>106634</v>
      </c>
      <c r="D83" s="15">
        <f>'710-750 Debt'!D15</f>
        <v>103428</v>
      </c>
      <c r="E83" s="15">
        <f>'710-750 Debt'!E15</f>
        <v>659874</v>
      </c>
      <c r="F83" s="15">
        <f>'710-750 Debt'!F8+'710-750 Debt'!F9+'710-750 Debt'!F12+'710-750 Debt'!F13</f>
        <v>250631</v>
      </c>
      <c r="G83" s="15">
        <f>'710-750 Debt'!G8+'710-750 Debt'!G9+'710-750 Debt'!G12+'710-750 Debt'!G13</f>
        <v>480411</v>
      </c>
      <c r="H83" s="15">
        <f>'710-750 Debt'!H8+'710-750 Debt'!H9+'710-750 Debt'!H12+'710-750 Debt'!H13</f>
        <v>-2913</v>
      </c>
      <c r="I83" s="15">
        <f t="shared" si="14"/>
        <v>477498</v>
      </c>
      <c r="J83" s="16">
        <f>'710-750 Debt'!J8+'710-750 Debt'!J9+'710-750 Debt'!J12+'710-750 Debt'!J13</f>
        <v>141863</v>
      </c>
      <c r="L83" s="28"/>
    </row>
    <row r="84" ht="15.75" customHeight="1">
      <c r="A84" s="14"/>
      <c r="B84" s="14"/>
      <c r="C84" s="15"/>
      <c r="D84" s="15"/>
      <c r="E84" s="15"/>
      <c r="F84" s="15"/>
      <c r="G84" s="15"/>
      <c r="H84" s="15"/>
      <c r="I84" s="15"/>
      <c r="J84" s="16"/>
      <c r="L84" s="28"/>
    </row>
    <row r="85" ht="15.75" customHeight="1">
      <c r="A85" s="17" t="s">
        <v>334</v>
      </c>
      <c r="B85" s="17"/>
      <c r="C85" s="18">
        <f t="shared" ref="C85:H85" si="15">C82+C83</f>
        <v>1255075</v>
      </c>
      <c r="D85" s="18">
        <f t="shared" si="15"/>
        <v>1270680</v>
      </c>
      <c r="E85" s="18">
        <f t="shared" si="15"/>
        <v>1270679</v>
      </c>
      <c r="F85" s="18">
        <f t="shared" si="15"/>
        <v>1385269</v>
      </c>
      <c r="G85" s="18">
        <f t="shared" si="15"/>
        <v>1493016</v>
      </c>
      <c r="H85" s="18">
        <f t="shared" si="15"/>
        <v>0</v>
      </c>
      <c r="I85" s="18">
        <f>G85+H85</f>
        <v>1493016</v>
      </c>
      <c r="J85" s="19">
        <f>SUM(J82:J83)</f>
        <v>285871</v>
      </c>
      <c r="L85" s="28"/>
    </row>
    <row r="86" ht="15.75" customHeight="1">
      <c r="A86" s="14"/>
      <c r="B86" s="14"/>
      <c r="C86" s="14"/>
      <c r="D86" s="14"/>
      <c r="E86" s="14"/>
      <c r="F86" s="14"/>
      <c r="G86" s="14"/>
      <c r="H86" s="14"/>
      <c r="I86" s="14"/>
      <c r="J86" s="16"/>
      <c r="L86" s="28"/>
    </row>
    <row r="87" ht="15.75" customHeight="1">
      <c r="A87" s="26" t="s">
        <v>340</v>
      </c>
      <c r="D87" s="14"/>
      <c r="E87" s="14"/>
      <c r="F87" s="14"/>
      <c r="G87" s="14"/>
      <c r="H87" s="14"/>
      <c r="I87" s="14"/>
      <c r="J87" s="16"/>
      <c r="L87" s="28"/>
    </row>
    <row r="88" ht="15.75" customHeight="1">
      <c r="A88" s="31">
        <v>820.0</v>
      </c>
      <c r="B88" s="32" t="s">
        <v>343</v>
      </c>
      <c r="C88" s="33">
        <f>'820-State Assessments'!C9+'820-State Assessments'!C10+'820-State Assessments'!C8+'820-State Assessments'!C6</f>
        <v>910458</v>
      </c>
      <c r="D88" s="15">
        <f>'820-State Assessments'!D9+'820-State Assessments'!D10+'820-State Assessments'!D8+'820-State Assessments'!D6</f>
        <v>1017488</v>
      </c>
      <c r="E88" s="15">
        <f>'820-State Assessments'!E9+'820-State Assessments'!E10+'820-State Assessments'!E8+'820-State Assessments'!E6</f>
        <v>1264698</v>
      </c>
      <c r="F88" s="15">
        <f>'820-State Assessments'!F9+'820-State Assessments'!F10+'820-State Assessments'!F8+'820-State Assessments'!F6</f>
        <v>1117829</v>
      </c>
      <c r="G88" s="15">
        <f>'820-State Assessments'!G6+'820-State Assessments'!G8+'820-State Assessments'!G9+'820-State Assessments'!G10</f>
        <v>1025897</v>
      </c>
      <c r="H88" s="15">
        <f>'820-State Assessments'!H11</f>
        <v>0</v>
      </c>
      <c r="I88" s="15">
        <f t="shared" ref="I88:I91" si="16">G88+H88</f>
        <v>1025897</v>
      </c>
      <c r="J88" s="16">
        <f>'820-State Assessments'!J6+'820-State Assessments'!J8+'820-State Assessments'!J9+'820-State Assessments'!J10</f>
        <v>85491.41667</v>
      </c>
      <c r="L88" s="28"/>
    </row>
    <row r="89" ht="15.75" customHeight="1">
      <c r="A89" s="31">
        <v>840.0</v>
      </c>
      <c r="B89" s="32" t="s">
        <v>349</v>
      </c>
      <c r="C89" s="33">
        <f>'820-State Assessments'!C7</f>
        <v>181445</v>
      </c>
      <c r="D89" s="15">
        <f>'820-State Assessments'!D7</f>
        <v>204113</v>
      </c>
      <c r="E89" s="15">
        <f>'820-State Assessments'!E7</f>
        <v>220601</v>
      </c>
      <c r="F89" s="15">
        <f>'820-State Assessments'!F7</f>
        <v>201855</v>
      </c>
      <c r="G89" s="15">
        <f>'820-State Assessments'!G7</f>
        <v>216173</v>
      </c>
      <c r="H89" s="15">
        <f>'820-State Assessments'!H7</f>
        <v>0</v>
      </c>
      <c r="I89" s="15">
        <f t="shared" si="16"/>
        <v>216173</v>
      </c>
      <c r="J89" s="16">
        <f>'820-State Assessments'!J7</f>
        <v>18014.41667</v>
      </c>
      <c r="L89" s="28"/>
    </row>
    <row r="90" ht="15.75" customHeight="1">
      <c r="A90" s="31">
        <v>999.0</v>
      </c>
      <c r="B90" s="32" t="s">
        <v>356</v>
      </c>
      <c r="C90" s="33">
        <f>'999-Offsets and Overlay'!C8</f>
        <v>30000</v>
      </c>
      <c r="D90" s="15">
        <f>'999-Offsets and Overlay'!D8</f>
        <v>65000</v>
      </c>
      <c r="E90" s="15">
        <f>'999-Offsets and Overlay'!E8</f>
        <v>65000</v>
      </c>
      <c r="F90" s="15">
        <f>'999-Offsets and Overlay'!F8</f>
        <v>50000</v>
      </c>
      <c r="G90" s="15">
        <f>'999-Offsets and Overlay'!G8</f>
        <v>75000</v>
      </c>
      <c r="H90" s="15">
        <f>'999-Offsets and Overlay'!H8</f>
        <v>0</v>
      </c>
      <c r="I90" s="15">
        <f t="shared" si="16"/>
        <v>75000</v>
      </c>
      <c r="J90" s="16">
        <f>'999-Offsets and Overlay'!J8</f>
        <v>75000</v>
      </c>
      <c r="L90" s="28"/>
    </row>
    <row r="91" ht="15.75" customHeight="1">
      <c r="A91" s="31">
        <v>999.0</v>
      </c>
      <c r="B91" s="32" t="s">
        <v>366</v>
      </c>
      <c r="C91" s="15">
        <f>'999-Offsets and Overlay'!C6+'999-Offsets and Overlay'!C7</f>
        <v>567981</v>
      </c>
      <c r="D91" s="15">
        <f>'999-Offsets and Overlay'!D6+'999-Offsets and Overlay'!D7</f>
        <v>545180</v>
      </c>
      <c r="E91" s="15">
        <f>'999-Offsets and Overlay'!E6+'999-Offsets and Overlay'!E7</f>
        <v>545180</v>
      </c>
      <c r="F91" s="15">
        <f>'999-Offsets and Overlay'!F6+'999-Offsets and Overlay'!F7</f>
        <v>743581</v>
      </c>
      <c r="G91" s="15">
        <f>'999-Offsets and Overlay'!G6+'999-Offsets and Overlay'!G7</f>
        <v>713820</v>
      </c>
      <c r="H91" s="15">
        <v>0.0</v>
      </c>
      <c r="I91" s="15">
        <f t="shared" si="16"/>
        <v>713820</v>
      </c>
      <c r="J91" s="16">
        <f>'999-Offsets and Overlay'!J6+'999-Offsets and Overlay'!J7</f>
        <v>713820</v>
      </c>
      <c r="K91" s="13"/>
      <c r="L91" s="29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5.75" customHeight="1">
      <c r="A92" s="14"/>
      <c r="B92" s="14"/>
      <c r="C92" s="15" t="str">
        <f>B92</f>
        <v/>
      </c>
      <c r="D92" s="15"/>
      <c r="E92" s="15"/>
      <c r="F92" s="15"/>
      <c r="G92" s="15"/>
      <c r="H92" s="15"/>
      <c r="I92" s="15"/>
      <c r="J92" s="16"/>
      <c r="L92" s="28"/>
    </row>
    <row r="93" ht="15.75" customHeight="1">
      <c r="A93" s="17" t="s">
        <v>382</v>
      </c>
      <c r="B93" s="17"/>
      <c r="C93" s="18">
        <f t="shared" ref="C93:H93" si="17">C88+C89+C90+C91</f>
        <v>1689884</v>
      </c>
      <c r="D93" s="18">
        <f t="shared" si="17"/>
        <v>1831781</v>
      </c>
      <c r="E93" s="18">
        <f t="shared" si="17"/>
        <v>2095479</v>
      </c>
      <c r="F93" s="18">
        <f t="shared" si="17"/>
        <v>2113265</v>
      </c>
      <c r="G93" s="18">
        <f t="shared" si="17"/>
        <v>2030890</v>
      </c>
      <c r="H93" s="18">
        <f t="shared" si="17"/>
        <v>0</v>
      </c>
      <c r="I93" s="18">
        <f>G93+H93</f>
        <v>2030890</v>
      </c>
      <c r="J93" s="19">
        <f>SUM(J88:J91)</f>
        <v>892325.8333</v>
      </c>
      <c r="L93" s="28"/>
    </row>
    <row r="94" ht="15.75" customHeight="1">
      <c r="A94" s="14"/>
      <c r="B94" s="14"/>
      <c r="C94" s="14"/>
      <c r="D94" s="14"/>
      <c r="E94" s="14"/>
      <c r="F94" s="14"/>
      <c r="G94" s="14"/>
      <c r="H94" s="14"/>
      <c r="I94" s="14"/>
      <c r="J94" s="16"/>
      <c r="L94" s="28"/>
    </row>
    <row r="95" ht="15.75" customHeight="1">
      <c r="A95" s="26" t="s">
        <v>394</v>
      </c>
      <c r="D95" s="14"/>
      <c r="E95" s="14"/>
      <c r="F95" s="14"/>
      <c r="G95" s="14"/>
      <c r="H95" s="14"/>
      <c r="I95" s="14"/>
      <c r="J95" s="16"/>
      <c r="L95" s="28"/>
    </row>
    <row r="96" ht="15.75" customHeight="1">
      <c r="A96" s="14">
        <v>911.0</v>
      </c>
      <c r="B96" s="14" t="s">
        <v>397</v>
      </c>
      <c r="C96" s="15">
        <f>'911-Unclassified (1)'!C6</f>
        <v>1057117</v>
      </c>
      <c r="D96" s="15">
        <f>'911-Unclassified (1)'!D6</f>
        <v>1105022</v>
      </c>
      <c r="E96" s="15">
        <f>'911-Unclassified (1)'!E6</f>
        <v>1105022</v>
      </c>
      <c r="F96" s="15">
        <f>'911-Unclassified (1)'!F6</f>
        <v>1271770</v>
      </c>
      <c r="G96" s="15">
        <f>'911-Unclassified (1)'!G6</f>
        <v>1447146</v>
      </c>
      <c r="H96" s="15">
        <f>'911-Unclassified (1)'!H6</f>
        <v>-25535</v>
      </c>
      <c r="I96" s="15">
        <f t="shared" ref="I96:I104" si="18">G96+H96</f>
        <v>1421611</v>
      </c>
      <c r="J96" s="16">
        <f>'911-Unclassified (1)'!J6</f>
        <v>1421611</v>
      </c>
      <c r="L96" s="28"/>
    </row>
    <row r="97" ht="15.75" customHeight="1">
      <c r="A97" s="14">
        <v>912.0</v>
      </c>
      <c r="B97" s="14" t="s">
        <v>412</v>
      </c>
      <c r="C97" s="15">
        <f>'911-Unclassified (1)'!C7</f>
        <v>72413</v>
      </c>
      <c r="D97" s="15">
        <f>'911-Unclassified (1)'!D7</f>
        <v>76441</v>
      </c>
      <c r="E97" s="15">
        <f>'911-Unclassified (1)'!E7</f>
        <v>75822</v>
      </c>
      <c r="F97" s="15">
        <f>'911-Unclassified (1)'!F7</f>
        <v>77970</v>
      </c>
      <c r="G97" s="15">
        <f>'911-Unclassified (1)'!G7</f>
        <v>78000</v>
      </c>
      <c r="H97" s="15">
        <f>'911-Unclassified (1)'!H7</f>
        <v>0</v>
      </c>
      <c r="I97" s="15">
        <f t="shared" si="18"/>
        <v>78000</v>
      </c>
      <c r="J97" s="16">
        <f>'911-Unclassified (1)'!J7</f>
        <v>78000</v>
      </c>
      <c r="L97" s="28"/>
    </row>
    <row r="98" ht="15.75" customHeight="1">
      <c r="A98" s="13">
        <v>913.0</v>
      </c>
      <c r="B98" s="13" t="s">
        <v>418</v>
      </c>
      <c r="C98" s="15">
        <f>'911-Unclassified (1)'!C8</f>
        <v>30002</v>
      </c>
      <c r="D98" s="15">
        <f>'911-Unclassified (1)'!D8</f>
        <v>46309</v>
      </c>
      <c r="E98" s="15">
        <f>'911-Unclassified (1)'!E8</f>
        <v>46309</v>
      </c>
      <c r="F98" s="15">
        <f>'911-Unclassified (1)'!F8</f>
        <v>33000</v>
      </c>
      <c r="G98" s="15">
        <f>'911-Unclassified (1)'!G8</f>
        <v>30000</v>
      </c>
      <c r="H98" s="15">
        <f>'911-Unclassified (1)'!H8</f>
        <v>0</v>
      </c>
      <c r="I98" s="15">
        <f t="shared" si="18"/>
        <v>30000</v>
      </c>
      <c r="J98" s="16">
        <f>'911-Unclassified (1)'!J8</f>
        <v>2500</v>
      </c>
      <c r="L98" s="28"/>
    </row>
    <row r="99" ht="15.75" customHeight="1">
      <c r="A99" s="14">
        <v>914.0</v>
      </c>
      <c r="B99" s="14" t="s">
        <v>422</v>
      </c>
      <c r="C99" s="15">
        <f>'911-Unclassified (1)'!C9</f>
        <v>1202982</v>
      </c>
      <c r="D99" s="15">
        <f>'911-Unclassified (1)'!D9</f>
        <v>1241000</v>
      </c>
      <c r="E99" s="15">
        <f>'911-Unclassified (1)'!E9</f>
        <v>1266540</v>
      </c>
      <c r="F99" s="15">
        <f>'911-Unclassified (1)'!F9</f>
        <v>1368000</v>
      </c>
      <c r="G99" s="15">
        <f>'911-Unclassified (1)'!G9</f>
        <v>1368000</v>
      </c>
      <c r="H99" s="15">
        <f>'911-Unclassified (1)'!H9</f>
        <v>0</v>
      </c>
      <c r="I99" s="15">
        <f t="shared" si="18"/>
        <v>1368000</v>
      </c>
      <c r="J99" s="16">
        <f>'911-Unclassified (1)'!J9</f>
        <v>114000</v>
      </c>
      <c r="L99" s="28"/>
    </row>
    <row r="100" ht="15.75" customHeight="1">
      <c r="A100" s="14">
        <v>915.0</v>
      </c>
      <c r="B100" s="14" t="s">
        <v>424</v>
      </c>
      <c r="C100" s="15">
        <f>'911-Unclassified (1)'!C10</f>
        <v>2414</v>
      </c>
      <c r="D100" s="15">
        <f>'911-Unclassified (1)'!D10</f>
        <v>2800</v>
      </c>
      <c r="E100" s="15">
        <f>'911-Unclassified (1)'!E10</f>
        <v>2525</v>
      </c>
      <c r="F100" s="15">
        <f>'911-Unclassified (1)'!F10</f>
        <v>2660</v>
      </c>
      <c r="G100" s="15">
        <f>'911-Unclassified (1)'!G10</f>
        <v>2740</v>
      </c>
      <c r="H100" s="15">
        <f>'911-Unclassified (1)'!H10</f>
        <v>0</v>
      </c>
      <c r="I100" s="15">
        <f t="shared" si="18"/>
        <v>2740</v>
      </c>
      <c r="J100" s="16">
        <f>'911-Unclassified (1)'!J10</f>
        <v>228.3333333</v>
      </c>
      <c r="L100" s="28"/>
    </row>
    <row r="101" ht="15.75" customHeight="1">
      <c r="A101" s="14">
        <v>916.0</v>
      </c>
      <c r="B101" s="14" t="s">
        <v>425</v>
      </c>
      <c r="C101" s="15">
        <v>106080.0</v>
      </c>
      <c r="D101" s="15">
        <v>98106.0</v>
      </c>
      <c r="E101" s="15">
        <f>'911-Unclassified (1)'!E11</f>
        <v>129382</v>
      </c>
      <c r="F101" s="15">
        <v>108236.0</v>
      </c>
      <c r="G101" s="15">
        <f>'911-Unclassified (1)'!G11</f>
        <v>139000</v>
      </c>
      <c r="H101" s="15">
        <f>'911-Unclassified (1)'!H11</f>
        <v>0</v>
      </c>
      <c r="I101" s="15">
        <f t="shared" si="18"/>
        <v>139000</v>
      </c>
      <c r="J101" s="16">
        <f>'911-Unclassified (1)'!J11</f>
        <v>11583.33333</v>
      </c>
      <c r="L101" s="28"/>
    </row>
    <row r="102" ht="15.75" customHeight="1">
      <c r="A102" s="14">
        <v>945.0</v>
      </c>
      <c r="B102" s="14" t="s">
        <v>426</v>
      </c>
      <c r="C102" s="15">
        <v>35666.0</v>
      </c>
      <c r="D102" s="15">
        <v>37591.0</v>
      </c>
      <c r="E102" s="15">
        <f>'945-Unclassified (2)'!E7</f>
        <v>40845</v>
      </c>
      <c r="F102" s="15">
        <v>44000.0</v>
      </c>
      <c r="G102" s="15">
        <f>'945-Unclassified (2)'!G7</f>
        <v>45000</v>
      </c>
      <c r="H102" s="15">
        <f>'945-Unclassified (2)'!H7</f>
        <v>-1000</v>
      </c>
      <c r="I102" s="15">
        <f t="shared" si="18"/>
        <v>44000</v>
      </c>
      <c r="J102" s="16">
        <f>'945-Unclassified (2)'!J7</f>
        <v>44000</v>
      </c>
      <c r="L102" s="28"/>
    </row>
    <row r="103" ht="15.75" customHeight="1">
      <c r="A103" s="14">
        <v>919.0</v>
      </c>
      <c r="B103" s="14" t="s">
        <v>427</v>
      </c>
      <c r="C103" s="15">
        <v>0.0</v>
      </c>
      <c r="D103" s="15">
        <f>'911-Unclassified (1)'!D12</f>
        <v>263838</v>
      </c>
      <c r="E103" s="15">
        <f>'911-Unclassified (1)'!E12</f>
        <v>263838</v>
      </c>
      <c r="F103" s="15">
        <f>'911-Unclassified (1)'!F12</f>
        <v>270434</v>
      </c>
      <c r="G103" s="15">
        <f>'911-Unclassified (1)'!G12</f>
        <v>277195</v>
      </c>
      <c r="H103" s="15">
        <f>'911-Unclassified (1)'!H12</f>
        <v>-260305</v>
      </c>
      <c r="I103" s="15">
        <f t="shared" si="18"/>
        <v>16890</v>
      </c>
      <c r="J103" s="16">
        <f>'911-Unclassified (1)'!J12</f>
        <v>16890</v>
      </c>
      <c r="L103" s="28"/>
    </row>
    <row r="104" ht="15.75" customHeight="1">
      <c r="A104" s="14">
        <v>920.0</v>
      </c>
      <c r="B104" s="14" t="s">
        <v>430</v>
      </c>
      <c r="C104" s="15">
        <f>'911-Unclassified (1)'!C13</f>
        <v>0</v>
      </c>
      <c r="D104" s="15">
        <f>'911-Unclassified (1)'!D13</f>
        <v>0</v>
      </c>
      <c r="E104" s="15">
        <f>'911-Unclassified (1)'!E13</f>
        <v>0</v>
      </c>
      <c r="F104" s="15">
        <f>'911-Unclassified (1)'!F13</f>
        <v>0</v>
      </c>
      <c r="G104" s="15">
        <f>'911-Unclassified (1)'!G13</f>
        <v>0</v>
      </c>
      <c r="H104" s="15">
        <f>'911-Unclassified (1)'!H13</f>
        <v>0</v>
      </c>
      <c r="I104" s="15">
        <f t="shared" si="18"/>
        <v>0</v>
      </c>
      <c r="J104" s="16">
        <f>I104-F104</f>
        <v>0</v>
      </c>
      <c r="L104" s="28"/>
    </row>
    <row r="105" ht="15.75" customHeight="1">
      <c r="A105" s="14"/>
      <c r="B105" s="14"/>
      <c r="C105" s="15"/>
      <c r="D105" s="15"/>
      <c r="E105" s="15"/>
      <c r="F105" s="15"/>
      <c r="G105" s="15"/>
      <c r="H105" s="15"/>
      <c r="I105" s="15"/>
      <c r="J105" s="16"/>
      <c r="L105" s="28"/>
    </row>
    <row r="106" ht="15.75" customHeight="1">
      <c r="A106" s="17" t="s">
        <v>435</v>
      </c>
      <c r="B106" s="17"/>
      <c r="C106" s="18">
        <f t="shared" ref="C106:F106" si="19">SUM(C96:C103)</f>
        <v>2506674</v>
      </c>
      <c r="D106" s="18">
        <f t="shared" si="19"/>
        <v>2871107</v>
      </c>
      <c r="E106" s="18">
        <f t="shared" si="19"/>
        <v>2930283</v>
      </c>
      <c r="F106" s="18">
        <f t="shared" si="19"/>
        <v>3176070</v>
      </c>
      <c r="G106" s="18">
        <f t="shared" ref="G106:H106" si="20">SUM(G96:G104)</f>
        <v>3387081</v>
      </c>
      <c r="H106" s="18">
        <f t="shared" si="20"/>
        <v>-286840</v>
      </c>
      <c r="I106" s="18">
        <f>G106+H106</f>
        <v>3100241</v>
      </c>
      <c r="J106" s="19">
        <f>SUM(J96:J104)</f>
        <v>1688812.667</v>
      </c>
      <c r="L106" s="28"/>
    </row>
    <row r="107" ht="15.75" customHeight="1">
      <c r="A107" s="14"/>
      <c r="B107" s="14"/>
      <c r="C107" s="14"/>
      <c r="D107" s="14"/>
      <c r="E107" s="14"/>
      <c r="F107" s="14"/>
      <c r="G107" s="14"/>
      <c r="H107" s="14"/>
      <c r="I107" s="35"/>
      <c r="J107" s="16"/>
      <c r="L107" s="28"/>
    </row>
    <row r="108" ht="15.75" customHeight="1">
      <c r="A108" s="36" t="s">
        <v>451</v>
      </c>
      <c r="B108" s="36"/>
      <c r="C108" s="37">
        <f t="shared" ref="C108:H108" si="21">C28+C39+C44+C53+C63+C72+C79+C85+C93+C106</f>
        <v>18814782</v>
      </c>
      <c r="D108" s="37">
        <f t="shared" si="21"/>
        <v>20412923</v>
      </c>
      <c r="E108" s="37">
        <f t="shared" si="21"/>
        <v>20090402.85</v>
      </c>
      <c r="F108" s="37">
        <f t="shared" si="21"/>
        <v>21848751</v>
      </c>
      <c r="G108" s="37">
        <f t="shared" si="21"/>
        <v>22985863</v>
      </c>
      <c r="H108" s="37">
        <f t="shared" si="21"/>
        <v>-893942</v>
      </c>
      <c r="I108" s="37">
        <f>G108+H108</f>
        <v>22091921</v>
      </c>
      <c r="J108" s="38">
        <f>J28+J39+J44+J53+J63+J72+J79+J85+J93+J106</f>
        <v>4419555.25</v>
      </c>
      <c r="L108" s="28"/>
    </row>
    <row r="109" ht="15.75" customHeight="1">
      <c r="A109" s="13"/>
      <c r="B109" s="13"/>
      <c r="C109" s="13"/>
      <c r="D109" s="13"/>
      <c r="E109" s="13"/>
      <c r="F109" s="13"/>
      <c r="G109" s="13"/>
      <c r="H109" s="13"/>
      <c r="I109" s="13"/>
      <c r="L109" s="28"/>
    </row>
    <row r="110" ht="15.75" customHeight="1">
      <c r="B110" s="39" t="s">
        <v>480</v>
      </c>
      <c r="C110" s="40"/>
      <c r="D110" s="40"/>
      <c r="E110" s="40"/>
      <c r="F110" s="40"/>
      <c r="G110" s="40"/>
      <c r="H110" s="40"/>
      <c r="I110" s="40"/>
      <c r="J110" s="41">
        <f>J28+J39+J44+J53+J72+J79+J85+J93+J106</f>
        <v>4081450.083</v>
      </c>
      <c r="L110" s="28"/>
    </row>
    <row r="111" ht="15.75" customHeight="1">
      <c r="B111" s="42" t="s">
        <v>490</v>
      </c>
      <c r="C111" s="23"/>
      <c r="D111" s="23"/>
      <c r="E111" s="23"/>
      <c r="F111" s="23"/>
      <c r="G111" s="23"/>
      <c r="H111" s="23"/>
      <c r="I111" s="23"/>
      <c r="J111" s="43">
        <f>J63</f>
        <v>338105.1667</v>
      </c>
      <c r="L111" s="28"/>
    </row>
    <row r="112" ht="15.75" customHeight="1">
      <c r="B112" s="44" t="s">
        <v>494</v>
      </c>
      <c r="C112" s="45"/>
      <c r="D112" s="45"/>
      <c r="E112" s="45"/>
      <c r="F112" s="45"/>
      <c r="G112" s="45"/>
      <c r="H112" s="45"/>
      <c r="I112" s="45"/>
      <c r="J112" s="46">
        <f>SUM(J110:J111)</f>
        <v>4419555.25</v>
      </c>
      <c r="L112" s="28"/>
    </row>
    <row r="113" ht="15.75" customHeight="1">
      <c r="L113" s="28"/>
    </row>
    <row r="114" ht="15.75" customHeight="1">
      <c r="L114" s="28"/>
    </row>
    <row r="115" ht="15.75" customHeight="1">
      <c r="L115" s="28"/>
    </row>
    <row r="116" ht="15.75" customHeight="1">
      <c r="L116" s="28"/>
    </row>
    <row r="117" ht="15.75" customHeight="1">
      <c r="L117" s="28"/>
    </row>
    <row r="118" ht="15.75" customHeight="1">
      <c r="L118" s="28"/>
    </row>
    <row r="119" ht="15.75" customHeight="1">
      <c r="L119" s="28"/>
    </row>
    <row r="120" ht="15.75" customHeight="1">
      <c r="L120" s="28"/>
    </row>
    <row r="121" ht="15.75" customHeight="1">
      <c r="L121" s="28"/>
    </row>
    <row r="122" ht="15.75" customHeight="1">
      <c r="L122" s="28"/>
    </row>
    <row r="123" ht="15.75" customHeight="1">
      <c r="L123" s="28"/>
    </row>
    <row r="124" ht="15.75" customHeight="1">
      <c r="L124" s="28"/>
    </row>
    <row r="125" ht="15.75" customHeight="1">
      <c r="L125" s="28"/>
    </row>
    <row r="126" ht="15.75" customHeight="1">
      <c r="L126" s="28"/>
    </row>
    <row r="127" ht="15.75" customHeight="1">
      <c r="L127" s="28"/>
    </row>
    <row r="128" ht="15.75" customHeight="1">
      <c r="L128" s="28"/>
    </row>
    <row r="129" ht="15.75" customHeight="1">
      <c r="L129" s="28"/>
    </row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4">
    <mergeCell ref="A46:C46"/>
    <mergeCell ref="A55:C55"/>
    <mergeCell ref="A65:C65"/>
    <mergeCell ref="A74:C74"/>
    <mergeCell ref="A81:C81"/>
    <mergeCell ref="A87:C87"/>
    <mergeCell ref="A95:C95"/>
    <mergeCell ref="A1:I1"/>
    <mergeCell ref="A2:I2"/>
    <mergeCell ref="A3:I3"/>
    <mergeCell ref="A8:C8"/>
    <mergeCell ref="M25:O25"/>
    <mergeCell ref="A30:C30"/>
    <mergeCell ref="A41:C41"/>
  </mergeCells>
  <printOptions/>
  <pageMargins bottom="0.75" footer="0.0" header="0.0" left="0.7" right="0.7" top="0.75"/>
  <pageSetup fitToHeight="0" orientation="landscape"/>
  <headerFooter>
    <oddFooter>&amp;RPage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7.63"/>
    <col customWidth="1" min="8" max="8" width="8.88"/>
    <col customWidth="1" min="9" max="26" width="7.63"/>
  </cols>
  <sheetData>
    <row r="1">
      <c r="A1" s="1" t="s">
        <v>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14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32</v>
      </c>
      <c r="B6" s="13" t="s">
        <v>31</v>
      </c>
      <c r="C6" s="15">
        <v>100.0</v>
      </c>
      <c r="D6" s="15">
        <v>100.0</v>
      </c>
      <c r="E6" s="15">
        <v>0.0</v>
      </c>
      <c r="F6" s="15">
        <v>100.0</v>
      </c>
      <c r="G6" s="15">
        <v>100.0</v>
      </c>
      <c r="H6" s="15">
        <v>0.0</v>
      </c>
      <c r="I6" s="15">
        <f>G6+H6</f>
        <v>100</v>
      </c>
      <c r="J6" s="16">
        <f>I6/12</f>
        <v>8.333333333</v>
      </c>
    </row>
    <row r="7">
      <c r="A7" s="17" t="s">
        <v>33</v>
      </c>
      <c r="B7" s="17"/>
      <c r="C7" s="18">
        <f t="shared" ref="C7:J7" si="1">SUM(C6)</f>
        <v>100</v>
      </c>
      <c r="D7" s="18">
        <f t="shared" si="1"/>
        <v>100</v>
      </c>
      <c r="E7" s="18">
        <f t="shared" si="1"/>
        <v>0</v>
      </c>
      <c r="F7" s="18">
        <f t="shared" si="1"/>
        <v>100</v>
      </c>
      <c r="G7" s="18">
        <f t="shared" si="1"/>
        <v>100</v>
      </c>
      <c r="H7" s="18">
        <f t="shared" si="1"/>
        <v>0</v>
      </c>
      <c r="I7" s="18">
        <f t="shared" si="1"/>
        <v>100</v>
      </c>
      <c r="J7" s="19">
        <f t="shared" si="1"/>
        <v>8.333333333</v>
      </c>
    </row>
    <row r="8">
      <c r="A8" s="13"/>
      <c r="B8" s="13"/>
      <c r="C8" s="15"/>
      <c r="D8" s="15"/>
      <c r="E8" s="15"/>
      <c r="F8" s="15"/>
      <c r="G8" s="15"/>
      <c r="H8" s="15"/>
      <c r="I8" s="15"/>
      <c r="J8" s="15"/>
    </row>
    <row r="11">
      <c r="C11" s="9"/>
      <c r="D11" s="9"/>
      <c r="E11" s="9"/>
      <c r="F11" s="9"/>
      <c r="G11" s="9"/>
      <c r="H11" s="9"/>
      <c r="I11" s="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8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0"/>
    <col customWidth="1" min="3" max="3" width="7.63"/>
    <col customWidth="1" min="4" max="4" width="8.88"/>
    <col customWidth="1" min="5" max="5" width="8.75"/>
    <col customWidth="1" min="6" max="7" width="7.63"/>
    <col customWidth="1" min="8" max="8" width="9.13"/>
    <col customWidth="1" min="9" max="26" width="7.63"/>
  </cols>
  <sheetData>
    <row r="1">
      <c r="A1" s="1" t="s">
        <v>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14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  <c r="L4" s="9"/>
    </row>
    <row r="5">
      <c r="J5" s="11"/>
    </row>
    <row r="6">
      <c r="A6" s="13" t="s">
        <v>29</v>
      </c>
      <c r="B6" s="13" t="s">
        <v>30</v>
      </c>
      <c r="C6" s="15">
        <v>1250.0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f t="shared" ref="I6:I18" si="1">G6+H6</f>
        <v>0</v>
      </c>
      <c r="J6" s="16">
        <f t="shared" ref="J6:J11" si="2">I6/12</f>
        <v>0</v>
      </c>
    </row>
    <row r="7">
      <c r="A7" s="13" t="s">
        <v>35</v>
      </c>
      <c r="B7" s="13" t="s">
        <v>36</v>
      </c>
      <c r="C7" s="15">
        <v>41149.0</v>
      </c>
      <c r="D7" s="15">
        <v>42092.0</v>
      </c>
      <c r="E7" s="15">
        <v>41000.85</v>
      </c>
      <c r="F7" s="15">
        <v>42955.0</v>
      </c>
      <c r="G7" s="15">
        <v>45348.0</v>
      </c>
      <c r="H7" s="15">
        <v>-1533.0</v>
      </c>
      <c r="I7" s="15">
        <f t="shared" si="1"/>
        <v>43815</v>
      </c>
      <c r="J7" s="16">
        <f t="shared" si="2"/>
        <v>3651.25</v>
      </c>
    </row>
    <row r="8">
      <c r="A8" s="13" t="s">
        <v>37</v>
      </c>
      <c r="B8" s="13" t="s">
        <v>38</v>
      </c>
      <c r="C8" s="15">
        <v>9841.0</v>
      </c>
      <c r="D8" s="15">
        <v>9966.0</v>
      </c>
      <c r="E8" s="15">
        <v>10829.0</v>
      </c>
      <c r="F8" s="15">
        <v>0.0</v>
      </c>
      <c r="G8" s="15">
        <v>5365.0</v>
      </c>
      <c r="H8" s="15">
        <v>0.0</v>
      </c>
      <c r="I8" s="15">
        <f t="shared" si="1"/>
        <v>5365</v>
      </c>
      <c r="J8" s="16">
        <f t="shared" si="2"/>
        <v>447.0833333</v>
      </c>
    </row>
    <row r="9">
      <c r="A9" s="13" t="s">
        <v>39</v>
      </c>
      <c r="B9" s="13" t="s">
        <v>40</v>
      </c>
      <c r="C9" s="15">
        <v>1880.0</v>
      </c>
      <c r="D9" s="15">
        <v>900.0</v>
      </c>
      <c r="E9" s="15">
        <v>910.0</v>
      </c>
      <c r="F9" s="15">
        <v>900.0</v>
      </c>
      <c r="G9" s="15">
        <v>900.0</v>
      </c>
      <c r="H9" s="15">
        <v>0.0</v>
      </c>
      <c r="I9" s="15">
        <f t="shared" si="1"/>
        <v>900</v>
      </c>
      <c r="J9" s="16">
        <f t="shared" si="2"/>
        <v>75</v>
      </c>
    </row>
    <row r="10">
      <c r="A10" s="13" t="s">
        <v>42</v>
      </c>
      <c r="B10" s="13" t="s">
        <v>43</v>
      </c>
      <c r="C10" s="15">
        <v>2985.0</v>
      </c>
      <c r="D10" s="15">
        <v>3300.0</v>
      </c>
      <c r="E10" s="15">
        <v>3238.0</v>
      </c>
      <c r="F10" s="15">
        <v>3300.0</v>
      </c>
      <c r="G10" s="15">
        <v>3300.0</v>
      </c>
      <c r="H10" s="15">
        <v>0.0</v>
      </c>
      <c r="I10" s="15">
        <f t="shared" si="1"/>
        <v>3300</v>
      </c>
      <c r="J10" s="16">
        <f t="shared" si="2"/>
        <v>275</v>
      </c>
    </row>
    <row r="11">
      <c r="A11" s="13" t="s">
        <v>44</v>
      </c>
      <c r="B11" s="13" t="s">
        <v>45</v>
      </c>
      <c r="C11" s="15">
        <v>1221.0</v>
      </c>
      <c r="D11" s="15">
        <v>2300.0</v>
      </c>
      <c r="E11" s="15">
        <v>761.0</v>
      </c>
      <c r="F11" s="15">
        <v>3300.0</v>
      </c>
      <c r="G11" s="15">
        <v>3300.0</v>
      </c>
      <c r="H11" s="15">
        <v>0.0</v>
      </c>
      <c r="I11" s="15">
        <f t="shared" si="1"/>
        <v>3300</v>
      </c>
      <c r="J11" s="16">
        <f t="shared" si="2"/>
        <v>275</v>
      </c>
    </row>
    <row r="12">
      <c r="A12" s="13" t="s">
        <v>46</v>
      </c>
      <c r="B12" s="13" t="s">
        <v>47</v>
      </c>
      <c r="C12" s="15">
        <v>3000.0</v>
      </c>
      <c r="D12" s="15">
        <v>3000.0</v>
      </c>
      <c r="E12" s="15">
        <v>3006.0</v>
      </c>
      <c r="F12" s="15">
        <v>5388.0</v>
      </c>
      <c r="G12" s="15">
        <v>5400.0</v>
      </c>
      <c r="H12" s="15">
        <v>2500.0</v>
      </c>
      <c r="I12" s="15">
        <f t="shared" si="1"/>
        <v>7900</v>
      </c>
      <c r="J12" s="16">
        <f>I12</f>
        <v>7900</v>
      </c>
      <c r="M12" s="20" t="s">
        <v>48</v>
      </c>
    </row>
    <row r="13">
      <c r="A13" s="13" t="s">
        <v>49</v>
      </c>
      <c r="B13" s="13" t="s">
        <v>51</v>
      </c>
      <c r="C13" s="15">
        <v>3094.0</v>
      </c>
      <c r="D13" s="15">
        <v>3000.0</v>
      </c>
      <c r="E13" s="15">
        <v>2282.0</v>
      </c>
      <c r="F13" s="15">
        <v>3000.0</v>
      </c>
      <c r="G13" s="15">
        <v>3000.0</v>
      </c>
      <c r="H13" s="15">
        <v>0.0</v>
      </c>
      <c r="I13" s="15">
        <f t="shared" si="1"/>
        <v>3000</v>
      </c>
      <c r="J13" s="16">
        <f>I13/12</f>
        <v>250</v>
      </c>
    </row>
    <row r="14">
      <c r="A14" s="13" t="s">
        <v>52</v>
      </c>
      <c r="B14" s="13" t="s">
        <v>53</v>
      </c>
      <c r="C14" s="15">
        <v>827.0</v>
      </c>
      <c r="D14" s="15">
        <v>1000.0</v>
      </c>
      <c r="E14" s="15">
        <v>847.0</v>
      </c>
      <c r="F14" s="15">
        <v>1000.0</v>
      </c>
      <c r="G14" s="15">
        <v>1000.0</v>
      </c>
      <c r="H14" s="15">
        <v>0.0</v>
      </c>
      <c r="I14" s="15">
        <f t="shared" si="1"/>
        <v>1000</v>
      </c>
      <c r="J14" s="16">
        <f>I14</f>
        <v>1000</v>
      </c>
    </row>
    <row r="15">
      <c r="A15" s="13" t="s">
        <v>54</v>
      </c>
      <c r="B15" s="13" t="s">
        <v>55</v>
      </c>
      <c r="C15" s="15">
        <v>3182.0</v>
      </c>
      <c r="D15" s="15">
        <v>3183.0</v>
      </c>
      <c r="E15" s="15">
        <v>1934.0</v>
      </c>
      <c r="F15" s="15">
        <v>0.0</v>
      </c>
      <c r="G15" s="15">
        <v>0.0</v>
      </c>
      <c r="H15" s="15">
        <v>0.0</v>
      </c>
      <c r="I15" s="15">
        <f t="shared" si="1"/>
        <v>0</v>
      </c>
      <c r="J15" s="16">
        <f t="shared" ref="J15:J16" si="3">I15/12</f>
        <v>0</v>
      </c>
    </row>
    <row r="16">
      <c r="A16" s="13" t="s">
        <v>57</v>
      </c>
      <c r="B16" s="13" t="s">
        <v>58</v>
      </c>
      <c r="C16" s="15">
        <v>482.0</v>
      </c>
      <c r="D16" s="15">
        <v>700.0</v>
      </c>
      <c r="E16" s="15">
        <v>710.0</v>
      </c>
      <c r="F16" s="15">
        <v>700.0</v>
      </c>
      <c r="G16" s="15">
        <v>750.0</v>
      </c>
      <c r="H16" s="15">
        <v>0.0</v>
      </c>
      <c r="I16" s="15">
        <f t="shared" si="1"/>
        <v>750</v>
      </c>
      <c r="J16" s="16">
        <f t="shared" si="3"/>
        <v>62.5</v>
      </c>
    </row>
    <row r="17">
      <c r="A17" s="13" t="s">
        <v>59</v>
      </c>
      <c r="B17" s="13" t="s">
        <v>60</v>
      </c>
      <c r="C17" s="15">
        <v>2480.0</v>
      </c>
      <c r="D17" s="15">
        <v>1100.0</v>
      </c>
      <c r="E17" s="15">
        <v>3265.0</v>
      </c>
      <c r="F17" s="15">
        <v>1100.0</v>
      </c>
      <c r="G17" s="15">
        <v>3500.0</v>
      </c>
      <c r="H17" s="15">
        <v>0.0</v>
      </c>
      <c r="I17" s="15">
        <f t="shared" si="1"/>
        <v>3500</v>
      </c>
      <c r="J17" s="16">
        <v>3500.0</v>
      </c>
    </row>
    <row r="18">
      <c r="A18" s="13" t="s">
        <v>62</v>
      </c>
      <c r="B18" s="13" t="s">
        <v>63</v>
      </c>
      <c r="C18" s="15">
        <v>0.0</v>
      </c>
      <c r="D18" s="15">
        <v>0.0</v>
      </c>
      <c r="E18" s="15">
        <v>0.0</v>
      </c>
      <c r="F18" s="15">
        <v>1000.0</v>
      </c>
      <c r="G18" s="15">
        <v>1000.0</v>
      </c>
      <c r="H18" s="15">
        <v>-1000.0</v>
      </c>
      <c r="I18" s="15">
        <f t="shared" si="1"/>
        <v>0</v>
      </c>
      <c r="J18" s="16">
        <f>I18/12</f>
        <v>0</v>
      </c>
    </row>
    <row r="19">
      <c r="A19" s="17" t="s">
        <v>64</v>
      </c>
      <c r="B19" s="17"/>
      <c r="C19" s="18">
        <f t="shared" ref="C19:J19" si="4">SUM(C6:C18)</f>
        <v>71391</v>
      </c>
      <c r="D19" s="18">
        <f t="shared" si="4"/>
        <v>70541</v>
      </c>
      <c r="E19" s="18">
        <f t="shared" si="4"/>
        <v>68782.85</v>
      </c>
      <c r="F19" s="18">
        <f t="shared" si="4"/>
        <v>62643</v>
      </c>
      <c r="G19" s="18">
        <f t="shared" si="4"/>
        <v>72863</v>
      </c>
      <c r="H19" s="18">
        <f t="shared" si="4"/>
        <v>-33</v>
      </c>
      <c r="I19" s="18">
        <f t="shared" si="4"/>
        <v>72830</v>
      </c>
      <c r="J19" s="19">
        <f t="shared" si="4"/>
        <v>17435.83333</v>
      </c>
    </row>
    <row r="20">
      <c r="A20" s="1"/>
      <c r="D20" s="15"/>
      <c r="E20" s="15"/>
      <c r="F20" s="15"/>
      <c r="G20" s="15"/>
      <c r="H20" s="15"/>
      <c r="I20" s="15"/>
      <c r="J20" s="15"/>
    </row>
    <row r="21" ht="15.75" customHeight="1">
      <c r="A21" s="13"/>
      <c r="B21" s="13"/>
      <c r="C21" s="15"/>
      <c r="D21" s="15" t="s">
        <v>35</v>
      </c>
      <c r="E21" s="15" t="s">
        <v>67</v>
      </c>
      <c r="F21" s="15" t="s">
        <v>68</v>
      </c>
      <c r="G21" s="15"/>
      <c r="H21" s="15"/>
      <c r="I21" s="15"/>
      <c r="J21" s="15"/>
    </row>
    <row r="22" ht="15.75" customHeight="1">
      <c r="A22" s="13"/>
      <c r="B22" s="13"/>
      <c r="C22" s="21"/>
      <c r="D22" s="15"/>
      <c r="E22" s="15"/>
      <c r="F22" s="15"/>
      <c r="G22" s="15"/>
      <c r="H22" s="15"/>
      <c r="I22" s="15"/>
      <c r="J22" s="15"/>
    </row>
    <row r="23" ht="15.75" customHeight="1">
      <c r="B23" s="13"/>
      <c r="C23" s="21"/>
      <c r="D23" s="15"/>
      <c r="E23" s="15"/>
    </row>
    <row r="24" ht="15.75" customHeight="1">
      <c r="B24" s="13"/>
      <c r="C24" s="22"/>
      <c r="D24" s="15"/>
      <c r="E24" s="1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0:C20"/>
  </mergeCells>
  <printOptions/>
  <pageMargins bottom="0.75" footer="0.0" header="0.0" left="0.7" right="0.7" top="0.75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0"/>
    <col customWidth="1" min="3" max="7" width="7.63"/>
    <col customWidth="1" min="8" max="8" width="8.63"/>
    <col customWidth="1" min="9" max="26" width="7.63"/>
  </cols>
  <sheetData>
    <row r="1">
      <c r="A1" s="1" t="s">
        <v>66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70</v>
      </c>
      <c r="B6" s="13" t="s">
        <v>71</v>
      </c>
      <c r="C6" s="15">
        <v>91940.0</v>
      </c>
      <c r="D6" s="15">
        <v>93779.0</v>
      </c>
      <c r="E6" s="15">
        <v>93779.0</v>
      </c>
      <c r="F6" s="15">
        <v>95655.0</v>
      </c>
      <c r="G6" s="15">
        <v>47828.0</v>
      </c>
      <c r="H6" s="15">
        <v>0.0</v>
      </c>
      <c r="I6" s="15">
        <f t="shared" ref="I6:I10" si="1">G6+H6</f>
        <v>47828</v>
      </c>
      <c r="J6" s="16">
        <f t="shared" ref="J6:J9" si="2">I6/12</f>
        <v>3985.666667</v>
      </c>
    </row>
    <row r="7">
      <c r="A7" s="13"/>
      <c r="B7" s="13" t="s">
        <v>71</v>
      </c>
      <c r="C7" s="15"/>
      <c r="D7" s="15"/>
      <c r="E7" s="15"/>
      <c r="F7" s="15"/>
      <c r="G7" s="15">
        <v>95655.0</v>
      </c>
      <c r="H7" s="15">
        <v>-10287.0</v>
      </c>
      <c r="I7" s="15">
        <f t="shared" si="1"/>
        <v>85368</v>
      </c>
      <c r="J7" s="16">
        <f t="shared" si="2"/>
        <v>7114</v>
      </c>
      <c r="K7" s="23"/>
      <c r="L7" s="23" t="s">
        <v>73</v>
      </c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3" t="s">
        <v>74</v>
      </c>
      <c r="B8" s="13" t="s">
        <v>45</v>
      </c>
      <c r="C8" s="15">
        <v>660.0</v>
      </c>
      <c r="D8" s="15">
        <v>400.0</v>
      </c>
      <c r="E8" s="15">
        <v>435.0</v>
      </c>
      <c r="F8" s="15">
        <v>400.0</v>
      </c>
      <c r="G8" s="15">
        <v>400.0</v>
      </c>
      <c r="H8" s="15">
        <v>0.0</v>
      </c>
      <c r="I8" s="15">
        <f t="shared" si="1"/>
        <v>400</v>
      </c>
      <c r="J8" s="16">
        <f t="shared" si="2"/>
        <v>33.33333333</v>
      </c>
    </row>
    <row r="9">
      <c r="A9" s="13" t="s">
        <v>76</v>
      </c>
      <c r="B9" s="13" t="s">
        <v>58</v>
      </c>
      <c r="C9" s="15">
        <v>0.0</v>
      </c>
      <c r="D9" s="15">
        <v>218.0</v>
      </c>
      <c r="E9" s="15">
        <v>157.0</v>
      </c>
      <c r="F9" s="15">
        <v>0.0</v>
      </c>
      <c r="G9" s="15">
        <v>500.0</v>
      </c>
      <c r="H9" s="15">
        <v>0.0</v>
      </c>
      <c r="I9" s="15">
        <f t="shared" si="1"/>
        <v>500</v>
      </c>
      <c r="J9" s="16">
        <f t="shared" si="2"/>
        <v>41.66666667</v>
      </c>
    </row>
    <row r="10">
      <c r="A10" s="13" t="s">
        <v>77</v>
      </c>
      <c r="B10" s="13" t="s">
        <v>60</v>
      </c>
      <c r="C10" s="15">
        <v>1152.0</v>
      </c>
      <c r="D10" s="15">
        <v>1200.0</v>
      </c>
      <c r="E10" s="15">
        <v>1225.0</v>
      </c>
      <c r="F10" s="15">
        <v>1200.0</v>
      </c>
      <c r="G10" s="15">
        <v>1200.0</v>
      </c>
      <c r="H10" s="15">
        <v>0.0</v>
      </c>
      <c r="I10" s="15">
        <f t="shared" si="1"/>
        <v>1200</v>
      </c>
      <c r="J10" s="16">
        <v>1200.0</v>
      </c>
      <c r="L10" s="20" t="s">
        <v>78</v>
      </c>
    </row>
    <row r="11">
      <c r="A11" s="17" t="s">
        <v>79</v>
      </c>
      <c r="B11" s="17"/>
      <c r="C11" s="18">
        <f t="shared" ref="C11:J11" si="3">SUM(C6:C10)</f>
        <v>93752</v>
      </c>
      <c r="D11" s="18">
        <f t="shared" si="3"/>
        <v>95597</v>
      </c>
      <c r="E11" s="18">
        <f t="shared" si="3"/>
        <v>95596</v>
      </c>
      <c r="F11" s="18">
        <f t="shared" si="3"/>
        <v>97255</v>
      </c>
      <c r="G11" s="18">
        <f t="shared" si="3"/>
        <v>145583</v>
      </c>
      <c r="H11" s="18">
        <f t="shared" si="3"/>
        <v>-10287</v>
      </c>
      <c r="I11" s="18">
        <f t="shared" si="3"/>
        <v>135296</v>
      </c>
      <c r="J11" s="19">
        <f t="shared" si="3"/>
        <v>12374.66667</v>
      </c>
    </row>
    <row r="12">
      <c r="A12" s="13"/>
      <c r="B12" s="13"/>
      <c r="C12" s="15"/>
      <c r="D12" s="15"/>
      <c r="E12" s="15"/>
      <c r="F12" s="15"/>
      <c r="G12" s="15"/>
      <c r="H12" s="15"/>
      <c r="I12" s="15"/>
      <c r="J12" s="15"/>
    </row>
    <row r="13">
      <c r="B13" s="13"/>
      <c r="C13" s="13"/>
      <c r="D13" s="15"/>
      <c r="E13" s="15"/>
      <c r="F13" s="24"/>
    </row>
    <row r="14">
      <c r="C14" s="20" t="s">
        <v>82</v>
      </c>
    </row>
    <row r="15">
      <c r="C15" s="20" t="s">
        <v>83</v>
      </c>
      <c r="F15" s="20" t="s">
        <v>84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5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7.63"/>
    <col customWidth="1" min="8" max="8" width="8.88"/>
    <col customWidth="1" min="9" max="26" width="7.63"/>
  </cols>
  <sheetData>
    <row r="1">
      <c r="A1" s="1" t="s">
        <v>86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87</v>
      </c>
      <c r="B6" s="13" t="s">
        <v>60</v>
      </c>
      <c r="C6" s="15">
        <v>160.0</v>
      </c>
      <c r="D6" s="15">
        <v>250.0</v>
      </c>
      <c r="E6" s="15">
        <v>160.0</v>
      </c>
      <c r="F6" s="15">
        <v>250.0</v>
      </c>
      <c r="G6" s="15">
        <v>250.0</v>
      </c>
      <c r="H6" s="15">
        <v>0.0</v>
      </c>
      <c r="I6" s="15">
        <f>G6+H6</f>
        <v>250</v>
      </c>
      <c r="J6" s="16">
        <v>250.0</v>
      </c>
    </row>
    <row r="7">
      <c r="A7" s="17" t="s">
        <v>89</v>
      </c>
      <c r="B7" s="17"/>
      <c r="C7" s="18">
        <f t="shared" ref="C7:J7" si="1">SUM(C6)</f>
        <v>160</v>
      </c>
      <c r="D7" s="18">
        <f t="shared" si="1"/>
        <v>250</v>
      </c>
      <c r="E7" s="18">
        <f t="shared" si="1"/>
        <v>160</v>
      </c>
      <c r="F7" s="18">
        <f t="shared" si="1"/>
        <v>250</v>
      </c>
      <c r="G7" s="18">
        <f t="shared" si="1"/>
        <v>250</v>
      </c>
      <c r="H7" s="18">
        <f t="shared" si="1"/>
        <v>0</v>
      </c>
      <c r="I7" s="18">
        <f t="shared" si="1"/>
        <v>250</v>
      </c>
      <c r="J7" s="19">
        <f t="shared" si="1"/>
        <v>250</v>
      </c>
    </row>
    <row r="8">
      <c r="A8" s="13"/>
      <c r="B8" s="13"/>
      <c r="C8" s="15"/>
      <c r="D8" s="15"/>
      <c r="E8" s="15"/>
      <c r="F8" s="15"/>
      <c r="G8" s="15"/>
      <c r="H8" s="15"/>
      <c r="I8" s="15"/>
      <c r="J8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8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8.75"/>
    <col customWidth="1" min="3" max="7" width="7.63"/>
    <col customWidth="1" min="8" max="8" width="9.0"/>
    <col customWidth="1" min="9" max="26" width="7.63"/>
  </cols>
  <sheetData>
    <row r="1">
      <c r="A1" s="1" t="s">
        <v>91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92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94</v>
      </c>
      <c r="B6" s="13" t="s">
        <v>56</v>
      </c>
      <c r="C6" s="15">
        <v>30664.0</v>
      </c>
      <c r="D6" s="15">
        <v>50000.0</v>
      </c>
      <c r="E6" s="15">
        <v>50000.0</v>
      </c>
      <c r="F6" s="15">
        <v>50000.0</v>
      </c>
      <c r="G6" s="15">
        <v>50000.0</v>
      </c>
      <c r="H6" s="15">
        <v>25000.0</v>
      </c>
      <c r="I6" s="15">
        <f>G6+H6</f>
        <v>75000</v>
      </c>
      <c r="J6" s="16">
        <f>I6/12</f>
        <v>6250</v>
      </c>
      <c r="L6" s="20" t="s">
        <v>73</v>
      </c>
    </row>
    <row r="7">
      <c r="A7" s="17" t="s">
        <v>95</v>
      </c>
      <c r="B7" s="17"/>
      <c r="C7" s="18">
        <f t="shared" ref="C7:J7" si="1">SUM(C6)</f>
        <v>30664</v>
      </c>
      <c r="D7" s="18">
        <f t="shared" si="1"/>
        <v>50000</v>
      </c>
      <c r="E7" s="18">
        <f t="shared" si="1"/>
        <v>50000</v>
      </c>
      <c r="F7" s="18">
        <f t="shared" si="1"/>
        <v>50000</v>
      </c>
      <c r="G7" s="18">
        <f t="shared" si="1"/>
        <v>50000</v>
      </c>
      <c r="H7" s="18">
        <f t="shared" si="1"/>
        <v>25000</v>
      </c>
      <c r="I7" s="18">
        <f t="shared" si="1"/>
        <v>75000</v>
      </c>
      <c r="J7" s="19">
        <f t="shared" si="1"/>
        <v>6250</v>
      </c>
    </row>
    <row r="8">
      <c r="A8" s="13"/>
      <c r="B8" s="13"/>
      <c r="C8" s="15"/>
      <c r="D8" s="15"/>
      <c r="E8" s="15"/>
      <c r="F8" s="15"/>
      <c r="G8" s="15"/>
      <c r="H8" s="15"/>
      <c r="I8" s="15"/>
      <c r="J8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8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13"/>
    <col customWidth="1" min="3" max="7" width="7.63"/>
    <col customWidth="1" min="8" max="8" width="8.63"/>
    <col customWidth="1" min="9" max="26" width="7.63"/>
  </cols>
  <sheetData>
    <row r="1">
      <c r="A1" s="1" t="s">
        <v>98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100</v>
      </c>
      <c r="B6" s="13" t="s">
        <v>101</v>
      </c>
      <c r="C6" s="15">
        <v>8119.0</v>
      </c>
      <c r="D6" s="15">
        <v>5100.0</v>
      </c>
      <c r="E6" s="15">
        <v>2711.0</v>
      </c>
      <c r="F6" s="15">
        <v>0.0</v>
      </c>
      <c r="G6" s="15">
        <v>37584.0</v>
      </c>
      <c r="H6" s="15">
        <v>-37584.0</v>
      </c>
      <c r="I6" s="15">
        <f t="shared" ref="I6:I12" si="1">G6+H6</f>
        <v>0</v>
      </c>
      <c r="J6" s="16">
        <f t="shared" ref="J6:J12" si="2">I6/12</f>
        <v>0</v>
      </c>
    </row>
    <row r="7">
      <c r="A7" s="13" t="s">
        <v>102</v>
      </c>
      <c r="B7" s="13" t="s">
        <v>103</v>
      </c>
      <c r="C7" s="15">
        <v>23000.0</v>
      </c>
      <c r="D7" s="15">
        <v>20000.0</v>
      </c>
      <c r="E7" s="15">
        <v>28157.0</v>
      </c>
      <c r="F7" s="15">
        <v>20000.0</v>
      </c>
      <c r="G7" s="15">
        <v>29000.0</v>
      </c>
      <c r="H7" s="15">
        <v>-5500.0</v>
      </c>
      <c r="I7" s="15">
        <f t="shared" si="1"/>
        <v>23500</v>
      </c>
      <c r="J7" s="16">
        <f t="shared" si="2"/>
        <v>1958.333333</v>
      </c>
    </row>
    <row r="8">
      <c r="A8" s="13" t="s">
        <v>104</v>
      </c>
      <c r="B8" s="13" t="s">
        <v>105</v>
      </c>
      <c r="C8" s="15">
        <v>55796.0</v>
      </c>
      <c r="D8" s="15">
        <v>55000.0</v>
      </c>
      <c r="E8" s="15">
        <v>53541.0</v>
      </c>
      <c r="F8" s="15">
        <v>59765.0</v>
      </c>
      <c r="G8" s="15">
        <v>72000.0</v>
      </c>
      <c r="H8" s="15">
        <v>0.0</v>
      </c>
      <c r="I8" s="15">
        <f t="shared" si="1"/>
        <v>72000</v>
      </c>
      <c r="J8" s="16">
        <f t="shared" si="2"/>
        <v>6000</v>
      </c>
    </row>
    <row r="9">
      <c r="A9" s="13"/>
      <c r="B9" s="13" t="s">
        <v>106</v>
      </c>
      <c r="C9" s="15">
        <v>0.0</v>
      </c>
      <c r="D9" s="15">
        <v>0.0</v>
      </c>
      <c r="E9" s="15">
        <v>0.0</v>
      </c>
      <c r="F9" s="15">
        <v>0.0</v>
      </c>
      <c r="G9" s="15">
        <v>2880.0</v>
      </c>
      <c r="H9" s="15">
        <v>0.0</v>
      </c>
      <c r="I9" s="15">
        <f t="shared" si="1"/>
        <v>2880</v>
      </c>
      <c r="J9" s="16">
        <f t="shared" si="2"/>
        <v>240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3" t="s">
        <v>109</v>
      </c>
      <c r="B10" s="13" t="s">
        <v>110</v>
      </c>
      <c r="C10" s="15">
        <v>6935.0</v>
      </c>
      <c r="D10" s="15">
        <v>7000.0</v>
      </c>
      <c r="E10" s="15">
        <v>6935.0</v>
      </c>
      <c r="F10" s="15">
        <v>6900.0</v>
      </c>
      <c r="G10" s="15">
        <v>6900.0</v>
      </c>
      <c r="H10" s="15">
        <v>0.0</v>
      </c>
      <c r="I10" s="15">
        <f t="shared" si="1"/>
        <v>6900</v>
      </c>
      <c r="J10" s="16">
        <f t="shared" si="2"/>
        <v>575</v>
      </c>
      <c r="O10" s="1"/>
      <c r="P10" s="1"/>
      <c r="Q10" s="1"/>
      <c r="R10" s="15"/>
      <c r="S10" s="15"/>
    </row>
    <row r="11">
      <c r="A11" s="13" t="s">
        <v>111</v>
      </c>
      <c r="B11" s="13" t="s">
        <v>51</v>
      </c>
      <c r="C11" s="15">
        <v>60.0</v>
      </c>
      <c r="D11" s="15">
        <v>200.0</v>
      </c>
      <c r="E11" s="15">
        <v>54.0</v>
      </c>
      <c r="F11" s="15">
        <v>200.0</v>
      </c>
      <c r="G11" s="15">
        <v>200.0</v>
      </c>
      <c r="H11" s="15">
        <v>-200.0</v>
      </c>
      <c r="I11" s="15">
        <f t="shared" si="1"/>
        <v>0</v>
      </c>
      <c r="J11" s="16">
        <f t="shared" si="2"/>
        <v>0</v>
      </c>
      <c r="P11" s="13"/>
      <c r="Q11" s="21"/>
      <c r="R11" s="15"/>
      <c r="S11" s="15"/>
    </row>
    <row r="12">
      <c r="A12" s="13" t="s">
        <v>117</v>
      </c>
      <c r="B12" s="13" t="s">
        <v>60</v>
      </c>
      <c r="C12" s="15">
        <v>0.0</v>
      </c>
      <c r="D12" s="15">
        <v>150.0</v>
      </c>
      <c r="E12" s="15">
        <v>0.0</v>
      </c>
      <c r="F12" s="15">
        <v>60.0</v>
      </c>
      <c r="G12" s="15">
        <v>60.0</v>
      </c>
      <c r="H12" s="15">
        <v>-60.0</v>
      </c>
      <c r="I12" s="15">
        <f t="shared" si="1"/>
        <v>0</v>
      </c>
      <c r="J12" s="16">
        <f t="shared" si="2"/>
        <v>0</v>
      </c>
    </row>
    <row r="13">
      <c r="A13" s="17" t="s">
        <v>120</v>
      </c>
      <c r="B13" s="17"/>
      <c r="C13" s="18">
        <f t="shared" ref="C13:J13" si="3">SUM(C6:C12)</f>
        <v>93910</v>
      </c>
      <c r="D13" s="18">
        <f t="shared" si="3"/>
        <v>87450</v>
      </c>
      <c r="E13" s="18">
        <f t="shared" si="3"/>
        <v>91398</v>
      </c>
      <c r="F13" s="18">
        <f t="shared" si="3"/>
        <v>86925</v>
      </c>
      <c r="G13" s="18">
        <f t="shared" si="3"/>
        <v>148624</v>
      </c>
      <c r="H13" s="18">
        <f t="shared" si="3"/>
        <v>-43344</v>
      </c>
      <c r="I13" s="18">
        <f t="shared" si="3"/>
        <v>105280</v>
      </c>
      <c r="J13" s="19">
        <f t="shared" si="3"/>
        <v>8773.333333</v>
      </c>
    </row>
    <row r="14">
      <c r="A14" s="13"/>
      <c r="B14" s="13"/>
      <c r="C14" s="15"/>
      <c r="D14" s="15"/>
      <c r="E14" s="15"/>
      <c r="F14" s="15"/>
      <c r="G14" s="15"/>
      <c r="H14" s="15"/>
      <c r="I14" s="15"/>
      <c r="J14" s="15"/>
    </row>
    <row r="15">
      <c r="A15" s="1"/>
      <c r="B15" s="1"/>
      <c r="C15" s="1"/>
      <c r="D15" s="15"/>
      <c r="E15" s="15"/>
      <c r="F15" s="15"/>
      <c r="G15" s="15"/>
      <c r="H15" s="15"/>
      <c r="I15" s="15"/>
      <c r="J15" s="15"/>
    </row>
    <row r="16">
      <c r="A16" s="13"/>
      <c r="B16" s="13" t="s">
        <v>130</v>
      </c>
      <c r="C16" s="15"/>
      <c r="D16" s="15"/>
      <c r="E16" s="15"/>
      <c r="F16" s="15"/>
      <c r="G16" s="15"/>
      <c r="H16" s="15"/>
      <c r="I16" s="15"/>
      <c r="J16" s="15"/>
    </row>
    <row r="17">
      <c r="A17" s="13"/>
      <c r="B17" s="13"/>
      <c r="C17" s="21"/>
      <c r="D17" s="15"/>
      <c r="E17" s="15"/>
      <c r="F17" s="15"/>
      <c r="G17" s="15"/>
      <c r="H17" s="15"/>
      <c r="I17" s="15"/>
      <c r="J17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3.25"/>
    <col customWidth="1" min="3" max="4" width="7.63"/>
    <col customWidth="1" min="5" max="5" width="8.75"/>
    <col customWidth="1" min="6" max="7" width="7.63"/>
    <col customWidth="1" min="8" max="8" width="8.5"/>
    <col customWidth="1" min="9" max="26" width="7.63"/>
  </cols>
  <sheetData>
    <row r="1">
      <c r="A1" s="1" t="s">
        <v>107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113</v>
      </c>
      <c r="B6" s="13" t="s">
        <v>114</v>
      </c>
      <c r="C6" s="15">
        <v>0.0</v>
      </c>
      <c r="D6" s="15">
        <v>0.0</v>
      </c>
      <c r="E6" s="15">
        <v>0.0</v>
      </c>
      <c r="F6" s="15">
        <v>0.0</v>
      </c>
      <c r="G6" s="15">
        <v>6962.0</v>
      </c>
      <c r="H6" s="15">
        <v>-6962.0</v>
      </c>
      <c r="I6" s="15">
        <f t="shared" ref="I6:I18" si="1">G6+H6</f>
        <v>0</v>
      </c>
      <c r="J6" s="16">
        <f t="shared" ref="J6:J8" si="2">I6/12</f>
        <v>0</v>
      </c>
      <c r="K6" s="13"/>
      <c r="L6" s="13"/>
    </row>
    <row r="7">
      <c r="A7" s="13" t="s">
        <v>115</v>
      </c>
      <c r="B7" s="13" t="s">
        <v>116</v>
      </c>
      <c r="C7" s="15">
        <v>61043.0</v>
      </c>
      <c r="D7" s="15">
        <v>62494.0</v>
      </c>
      <c r="E7" s="15">
        <v>62262.0</v>
      </c>
      <c r="F7" s="15">
        <v>64007.0</v>
      </c>
      <c r="G7" s="15">
        <v>71893.0</v>
      </c>
      <c r="H7" s="15">
        <v>-6604.0</v>
      </c>
      <c r="I7" s="15">
        <f t="shared" si="1"/>
        <v>65289</v>
      </c>
      <c r="J7" s="16">
        <f t="shared" si="2"/>
        <v>5440.75</v>
      </c>
      <c r="K7" s="13"/>
      <c r="L7" s="13"/>
    </row>
    <row r="8">
      <c r="A8" s="13" t="s">
        <v>118</v>
      </c>
      <c r="B8" s="13" t="s">
        <v>119</v>
      </c>
      <c r="C8" s="15">
        <v>5015.0</v>
      </c>
      <c r="D8" s="15">
        <v>5137.0</v>
      </c>
      <c r="E8" s="15">
        <v>5117.0</v>
      </c>
      <c r="F8" s="15">
        <v>5259.0</v>
      </c>
      <c r="G8" s="15">
        <v>5873.0</v>
      </c>
      <c r="H8" s="15">
        <v>-508.0</v>
      </c>
      <c r="I8" s="15">
        <f t="shared" si="1"/>
        <v>5365</v>
      </c>
      <c r="J8" s="16">
        <f t="shared" si="2"/>
        <v>447.0833333</v>
      </c>
      <c r="K8" s="13"/>
      <c r="L8" s="13"/>
    </row>
    <row r="9">
      <c r="A9" s="13" t="s">
        <v>122</v>
      </c>
      <c r="B9" s="13" t="s">
        <v>123</v>
      </c>
      <c r="C9" s="15">
        <v>132.0</v>
      </c>
      <c r="D9" s="15">
        <v>132.0</v>
      </c>
      <c r="E9" s="15">
        <v>0.0</v>
      </c>
      <c r="F9" s="15">
        <v>4132.0</v>
      </c>
      <c r="G9" s="15">
        <v>300.0</v>
      </c>
      <c r="H9" s="15">
        <v>0.0</v>
      </c>
      <c r="I9" s="15">
        <f t="shared" si="1"/>
        <v>300</v>
      </c>
      <c r="J9" s="16">
        <v>300.0</v>
      </c>
      <c r="K9" s="13"/>
      <c r="L9" s="13"/>
    </row>
    <row r="10">
      <c r="A10" s="13" t="s">
        <v>124</v>
      </c>
      <c r="B10" s="13" t="s">
        <v>125</v>
      </c>
      <c r="C10" s="15">
        <v>300.0</v>
      </c>
      <c r="D10" s="15">
        <v>600.0</v>
      </c>
      <c r="E10" s="15">
        <v>0.0</v>
      </c>
      <c r="F10" s="15">
        <v>0.0</v>
      </c>
      <c r="G10" s="15">
        <v>0.0</v>
      </c>
      <c r="H10" s="15">
        <v>0.0</v>
      </c>
      <c r="I10" s="15">
        <f t="shared" si="1"/>
        <v>0</v>
      </c>
      <c r="J10" s="16">
        <f>I10/12</f>
        <v>0</v>
      </c>
      <c r="K10" s="13"/>
      <c r="L10" s="13"/>
    </row>
    <row r="11">
      <c r="A11" s="13" t="s">
        <v>126</v>
      </c>
      <c r="B11" s="13" t="s">
        <v>127</v>
      </c>
      <c r="C11" s="15">
        <v>3102.0</v>
      </c>
      <c r="D11" s="15">
        <v>3300.0</v>
      </c>
      <c r="E11" s="15">
        <v>3200.0</v>
      </c>
      <c r="F11" s="15">
        <v>3600.0</v>
      </c>
      <c r="G11" s="15">
        <v>3600.0</v>
      </c>
      <c r="H11" s="15">
        <v>0.0</v>
      </c>
      <c r="I11" s="15">
        <f t="shared" si="1"/>
        <v>3600</v>
      </c>
      <c r="J11" s="16">
        <v>3600.0</v>
      </c>
      <c r="K11" s="13"/>
      <c r="L11" s="13"/>
    </row>
    <row r="12">
      <c r="A12" s="13" t="s">
        <v>129</v>
      </c>
      <c r="B12" s="13" t="s">
        <v>45</v>
      </c>
      <c r="C12" s="15">
        <v>713.0</v>
      </c>
      <c r="D12" s="15">
        <v>1000.0</v>
      </c>
      <c r="E12" s="15">
        <v>932.0</v>
      </c>
      <c r="F12" s="15">
        <v>1000.0</v>
      </c>
      <c r="G12" s="15">
        <v>1000.0</v>
      </c>
      <c r="H12" s="15">
        <v>0.0</v>
      </c>
      <c r="I12" s="15">
        <f t="shared" si="1"/>
        <v>1000</v>
      </c>
      <c r="J12" s="16">
        <f>I12/12</f>
        <v>83.33333333</v>
      </c>
      <c r="K12" s="13"/>
      <c r="L12" s="13"/>
    </row>
    <row r="13">
      <c r="A13" s="13" t="s">
        <v>131</v>
      </c>
      <c r="B13" s="13" t="s">
        <v>132</v>
      </c>
      <c r="C13" s="15">
        <v>261.0</v>
      </c>
      <c r="D13" s="15">
        <v>0.0</v>
      </c>
      <c r="E13" s="15">
        <v>0.0</v>
      </c>
      <c r="F13" s="15">
        <v>900.0</v>
      </c>
      <c r="G13" s="15">
        <v>900.0</v>
      </c>
      <c r="H13" s="15">
        <v>0.0</v>
      </c>
      <c r="I13" s="15">
        <f t="shared" si="1"/>
        <v>900</v>
      </c>
      <c r="J13" s="16">
        <v>900.0</v>
      </c>
      <c r="K13" s="13"/>
      <c r="L13" s="13"/>
    </row>
    <row r="14">
      <c r="A14" s="13" t="s">
        <v>134</v>
      </c>
      <c r="B14" s="13" t="s">
        <v>135</v>
      </c>
      <c r="C14" s="15">
        <v>12774.0</v>
      </c>
      <c r="D14" s="15">
        <v>13950.0</v>
      </c>
      <c r="E14" s="15">
        <v>11518.0</v>
      </c>
      <c r="F14" s="15">
        <v>13950.0</v>
      </c>
      <c r="G14" s="15">
        <v>12500.0</v>
      </c>
      <c r="H14" s="15">
        <v>0.0</v>
      </c>
      <c r="I14" s="15">
        <f t="shared" si="1"/>
        <v>12500</v>
      </c>
      <c r="J14" s="16">
        <v>12500.0</v>
      </c>
      <c r="K14" s="13"/>
      <c r="L14" s="13"/>
    </row>
    <row r="15">
      <c r="A15" s="13" t="s">
        <v>136</v>
      </c>
      <c r="B15" s="13" t="s">
        <v>51</v>
      </c>
      <c r="C15" s="15">
        <v>995.0</v>
      </c>
      <c r="D15" s="15">
        <v>1200.0</v>
      </c>
      <c r="E15" s="15">
        <v>1055.0</v>
      </c>
      <c r="F15" s="15">
        <v>1200.0</v>
      </c>
      <c r="G15" s="15">
        <v>1200.0</v>
      </c>
      <c r="H15" s="15">
        <v>0.0</v>
      </c>
      <c r="I15" s="15">
        <f t="shared" si="1"/>
        <v>1200</v>
      </c>
      <c r="J15" s="16">
        <f t="shared" ref="J15:J17" si="3">I15/12</f>
        <v>100</v>
      </c>
      <c r="K15" s="13"/>
      <c r="L15" s="13"/>
    </row>
    <row r="16">
      <c r="A16" s="13" t="s">
        <v>137</v>
      </c>
      <c r="B16" s="13" t="s">
        <v>138</v>
      </c>
      <c r="C16" s="15">
        <v>381.0</v>
      </c>
      <c r="D16" s="15">
        <v>650.0</v>
      </c>
      <c r="E16" s="15">
        <v>449.0</v>
      </c>
      <c r="F16" s="15">
        <v>650.0</v>
      </c>
      <c r="G16" s="15">
        <v>650.0</v>
      </c>
      <c r="H16" s="15">
        <v>0.0</v>
      </c>
      <c r="I16" s="15">
        <f t="shared" si="1"/>
        <v>650</v>
      </c>
      <c r="J16" s="16">
        <f t="shared" si="3"/>
        <v>54.16666667</v>
      </c>
      <c r="K16" s="13"/>
      <c r="L16" s="13"/>
    </row>
    <row r="17">
      <c r="A17" s="13" t="s">
        <v>140</v>
      </c>
      <c r="B17" s="13" t="s">
        <v>58</v>
      </c>
      <c r="C17" s="15">
        <v>440.0</v>
      </c>
      <c r="D17" s="15">
        <v>500.0</v>
      </c>
      <c r="E17" s="15">
        <v>207.0</v>
      </c>
      <c r="F17" s="15">
        <v>500.0</v>
      </c>
      <c r="G17" s="15">
        <v>500.0</v>
      </c>
      <c r="H17" s="15">
        <v>0.0</v>
      </c>
      <c r="I17" s="15">
        <f t="shared" si="1"/>
        <v>500</v>
      </c>
      <c r="J17" s="16">
        <f t="shared" si="3"/>
        <v>41.66666667</v>
      </c>
      <c r="K17" s="13"/>
      <c r="L17" s="13"/>
    </row>
    <row r="18">
      <c r="A18" s="13" t="s">
        <v>141</v>
      </c>
      <c r="B18" s="13" t="s">
        <v>60</v>
      </c>
      <c r="C18" s="15">
        <v>240.0</v>
      </c>
      <c r="D18" s="15">
        <v>290.0</v>
      </c>
      <c r="E18" s="15">
        <v>240.0</v>
      </c>
      <c r="F18" s="15">
        <v>290.0</v>
      </c>
      <c r="G18" s="15">
        <v>290.0</v>
      </c>
      <c r="H18" s="15">
        <v>0.0</v>
      </c>
      <c r="I18" s="15">
        <f t="shared" si="1"/>
        <v>290</v>
      </c>
      <c r="J18" s="16">
        <v>290.0</v>
      </c>
      <c r="K18" s="13"/>
      <c r="L18" s="13"/>
    </row>
    <row r="19">
      <c r="A19" s="17" t="s">
        <v>142</v>
      </c>
      <c r="B19" s="17"/>
      <c r="C19" s="18">
        <f t="shared" ref="C19:J19" si="4">SUM(C6:C18)</f>
        <v>85396</v>
      </c>
      <c r="D19" s="18">
        <f t="shared" si="4"/>
        <v>89253</v>
      </c>
      <c r="E19" s="18">
        <f t="shared" si="4"/>
        <v>84980</v>
      </c>
      <c r="F19" s="18">
        <f t="shared" si="4"/>
        <v>95488</v>
      </c>
      <c r="G19" s="18">
        <f t="shared" si="4"/>
        <v>105668</v>
      </c>
      <c r="H19" s="18">
        <f t="shared" si="4"/>
        <v>-14074</v>
      </c>
      <c r="I19" s="18">
        <f t="shared" si="4"/>
        <v>91594</v>
      </c>
      <c r="J19" s="19">
        <f t="shared" si="4"/>
        <v>23757</v>
      </c>
      <c r="K19" s="13"/>
      <c r="L19" s="13"/>
    </row>
    <row r="20">
      <c r="A20" s="13"/>
      <c r="B20" s="13"/>
      <c r="C20" s="15"/>
      <c r="D20" s="15"/>
      <c r="E20" s="15"/>
      <c r="F20" s="15"/>
      <c r="G20" s="15"/>
      <c r="H20" s="15"/>
      <c r="I20" s="15"/>
      <c r="J20" s="15"/>
      <c r="K20" s="13"/>
      <c r="L20" s="13"/>
    </row>
    <row r="21" ht="15.75" customHeight="1">
      <c r="A21" s="1"/>
      <c r="D21" s="15"/>
      <c r="E21" s="15"/>
      <c r="F21" s="15"/>
      <c r="G21" s="15"/>
      <c r="H21" s="15"/>
      <c r="I21" s="15"/>
      <c r="J21" s="15"/>
      <c r="K21" s="13"/>
      <c r="L21" s="13"/>
    </row>
    <row r="22" ht="15.75" customHeight="1">
      <c r="A22" s="13"/>
      <c r="B22" s="13"/>
      <c r="C22" s="15"/>
      <c r="D22" s="15"/>
      <c r="E22" s="15"/>
      <c r="F22" s="15"/>
      <c r="G22" s="15"/>
      <c r="H22" s="15"/>
      <c r="I22" s="15"/>
      <c r="J22" s="15"/>
      <c r="K22" s="13"/>
      <c r="L22" s="13"/>
    </row>
    <row r="23" ht="15.75" customHeight="1">
      <c r="A23" s="13"/>
      <c r="B23" s="13"/>
      <c r="C23" s="21"/>
      <c r="D23" s="15"/>
      <c r="E23" s="15"/>
      <c r="F23" s="15"/>
      <c r="G23" s="15"/>
      <c r="H23" s="15"/>
      <c r="I23" s="15"/>
      <c r="J23" s="15"/>
      <c r="K23" s="13"/>
      <c r="L23" s="13"/>
    </row>
    <row r="24" ht="15.75" customHeight="1">
      <c r="B24" s="13"/>
      <c r="C24" s="22"/>
      <c r="D24" s="15"/>
      <c r="E24" s="15"/>
      <c r="F24" s="15"/>
      <c r="G24" s="15"/>
      <c r="H24" s="15"/>
      <c r="I24" s="15"/>
      <c r="J24" s="15"/>
      <c r="K24" s="13"/>
      <c r="L24" s="13"/>
    </row>
    <row r="25" ht="15.75" customHeight="1">
      <c r="B25" s="13"/>
      <c r="C25" s="21"/>
      <c r="D25" s="15"/>
      <c r="E25" s="15"/>
      <c r="F25" s="15"/>
      <c r="G25" s="15"/>
      <c r="H25" s="15"/>
      <c r="I25" s="15"/>
      <c r="J25" s="15"/>
      <c r="K25" s="13"/>
      <c r="L25" s="13"/>
    </row>
    <row r="26" ht="15.75" customHeight="1">
      <c r="B26" s="13"/>
      <c r="C26" s="22"/>
      <c r="D26" s="15"/>
      <c r="E26" s="15"/>
      <c r="F26" s="15"/>
      <c r="G26" s="15"/>
      <c r="H26" s="15"/>
      <c r="I26" s="15"/>
      <c r="J26" s="15"/>
      <c r="K26" s="13"/>
      <c r="L26" s="13"/>
    </row>
    <row r="27" ht="15.75" customHeight="1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1:C21"/>
  </mergeCells>
  <printOptions/>
  <pageMargins bottom="0.75" footer="0.0" header="0.0" left="0.7" right="0.7" top="0.75"/>
  <pageSetup scale="83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13"/>
    <col customWidth="1" min="3" max="7" width="7.63"/>
    <col customWidth="1" min="8" max="8" width="8.63"/>
    <col customWidth="1" min="9" max="26" width="7.63"/>
  </cols>
  <sheetData>
    <row r="1">
      <c r="A1" s="1" t="s">
        <v>145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147</v>
      </c>
      <c r="B6" s="13" t="s">
        <v>148</v>
      </c>
      <c r="C6" s="15">
        <v>60055.0</v>
      </c>
      <c r="D6" s="15">
        <v>61256.0</v>
      </c>
      <c r="E6" s="15">
        <v>61259.0</v>
      </c>
      <c r="F6" s="15">
        <v>73129.0</v>
      </c>
      <c r="G6" s="15">
        <v>75000.0</v>
      </c>
      <c r="H6" s="15">
        <v>0.0</v>
      </c>
      <c r="I6" s="15">
        <f t="shared" ref="I6:I20" si="1">G6+H6</f>
        <v>75000</v>
      </c>
      <c r="J6" s="16">
        <f t="shared" ref="J6:J20" si="2">I6/12</f>
        <v>6250</v>
      </c>
      <c r="L6" s="20" t="s">
        <v>150</v>
      </c>
    </row>
    <row r="7">
      <c r="A7" s="13" t="s">
        <v>151</v>
      </c>
      <c r="B7" s="13" t="s">
        <v>152</v>
      </c>
      <c r="C7" s="15">
        <v>44117.0</v>
      </c>
      <c r="D7" s="15">
        <v>46995.0</v>
      </c>
      <c r="E7" s="15">
        <v>46821.0</v>
      </c>
      <c r="F7" s="15">
        <v>23119.0</v>
      </c>
      <c r="G7" s="15">
        <v>23630.0</v>
      </c>
      <c r="H7" s="15">
        <v>-17723.0</v>
      </c>
      <c r="I7" s="15">
        <f t="shared" si="1"/>
        <v>5907</v>
      </c>
      <c r="J7" s="16">
        <f t="shared" si="2"/>
        <v>492.25</v>
      </c>
    </row>
    <row r="8">
      <c r="A8" s="13" t="s">
        <v>154</v>
      </c>
      <c r="B8" s="13" t="s">
        <v>123</v>
      </c>
      <c r="C8" s="15">
        <v>0.0</v>
      </c>
      <c r="D8" s="15">
        <v>500.0</v>
      </c>
      <c r="E8" s="15">
        <v>0.0</v>
      </c>
      <c r="F8" s="15">
        <v>500.0</v>
      </c>
      <c r="G8" s="15">
        <v>500.0</v>
      </c>
      <c r="H8" s="15">
        <v>0.0</v>
      </c>
      <c r="I8" s="15">
        <f t="shared" si="1"/>
        <v>500</v>
      </c>
      <c r="J8" s="16">
        <f t="shared" si="2"/>
        <v>41.66666667</v>
      </c>
    </row>
    <row r="9">
      <c r="A9" s="13" t="s">
        <v>155</v>
      </c>
      <c r="B9" s="13" t="s">
        <v>105</v>
      </c>
      <c r="C9" s="15">
        <v>0.0</v>
      </c>
      <c r="D9" s="15">
        <v>500.0</v>
      </c>
      <c r="E9" s="15">
        <v>0.0</v>
      </c>
      <c r="F9" s="15">
        <v>500.0</v>
      </c>
      <c r="G9" s="15">
        <v>500.0</v>
      </c>
      <c r="H9" s="15">
        <v>0.0</v>
      </c>
      <c r="I9" s="15">
        <f t="shared" si="1"/>
        <v>500</v>
      </c>
      <c r="J9" s="16">
        <f t="shared" si="2"/>
        <v>41.66666667</v>
      </c>
    </row>
    <row r="10">
      <c r="A10" s="13" t="s">
        <v>156</v>
      </c>
      <c r="B10" s="13" t="s">
        <v>157</v>
      </c>
      <c r="C10" s="15">
        <v>6000.0</v>
      </c>
      <c r="D10" s="15">
        <v>2050.0</v>
      </c>
      <c r="E10" s="15">
        <v>0.0</v>
      </c>
      <c r="F10" s="15">
        <v>0.0</v>
      </c>
      <c r="G10" s="15">
        <v>0.0</v>
      </c>
      <c r="H10" s="15">
        <v>0.0</v>
      </c>
      <c r="I10" s="15">
        <f t="shared" si="1"/>
        <v>0</v>
      </c>
      <c r="J10" s="16">
        <f t="shared" si="2"/>
        <v>0</v>
      </c>
    </row>
    <row r="11">
      <c r="A11" s="13" t="s">
        <v>158</v>
      </c>
      <c r="B11" s="13" t="s">
        <v>45</v>
      </c>
      <c r="C11" s="15">
        <v>214.0</v>
      </c>
      <c r="D11" s="15">
        <v>500.0</v>
      </c>
      <c r="E11" s="15">
        <v>124.0</v>
      </c>
      <c r="F11" s="15">
        <v>500.0</v>
      </c>
      <c r="G11" s="15">
        <v>500.0</v>
      </c>
      <c r="H11" s="15">
        <v>0.0</v>
      </c>
      <c r="I11" s="15">
        <f t="shared" si="1"/>
        <v>500</v>
      </c>
      <c r="J11" s="16">
        <f t="shared" si="2"/>
        <v>41.66666667</v>
      </c>
    </row>
    <row r="12">
      <c r="A12" s="13" t="s">
        <v>160</v>
      </c>
      <c r="B12" s="13" t="s">
        <v>161</v>
      </c>
      <c r="C12" s="15">
        <v>3000.0</v>
      </c>
      <c r="D12" s="15">
        <v>5600.0</v>
      </c>
      <c r="E12" s="15">
        <v>2550.0</v>
      </c>
      <c r="F12" s="15">
        <v>5750.0</v>
      </c>
      <c r="G12" s="15">
        <v>6000.0</v>
      </c>
      <c r="H12" s="15">
        <v>0.0</v>
      </c>
      <c r="I12" s="15">
        <f t="shared" si="1"/>
        <v>6000</v>
      </c>
      <c r="J12" s="16">
        <f t="shared" si="2"/>
        <v>500</v>
      </c>
    </row>
    <row r="13">
      <c r="A13" s="13" t="s">
        <v>162</v>
      </c>
      <c r="B13" s="13" t="s">
        <v>163</v>
      </c>
      <c r="C13" s="15">
        <v>14401.0</v>
      </c>
      <c r="D13" s="15">
        <v>15000.0</v>
      </c>
      <c r="E13" s="15">
        <v>12347.0</v>
      </c>
      <c r="F13" s="15">
        <v>12000.0</v>
      </c>
      <c r="G13" s="15">
        <v>0.0</v>
      </c>
      <c r="H13" s="15">
        <v>0.0</v>
      </c>
      <c r="I13" s="15">
        <f t="shared" si="1"/>
        <v>0</v>
      </c>
      <c r="J13" s="16">
        <f t="shared" si="2"/>
        <v>0</v>
      </c>
      <c r="L13" s="20" t="s">
        <v>164</v>
      </c>
    </row>
    <row r="14">
      <c r="A14" s="13" t="s">
        <v>165</v>
      </c>
      <c r="B14" s="13" t="s">
        <v>135</v>
      </c>
      <c r="C14" s="15">
        <v>1648.0</v>
      </c>
      <c r="D14" s="15">
        <v>2000.0</v>
      </c>
      <c r="E14" s="15">
        <v>1648.0</v>
      </c>
      <c r="F14" s="15">
        <v>2000.0</v>
      </c>
      <c r="G14" s="15">
        <v>2000.0</v>
      </c>
      <c r="H14" s="15">
        <v>0.0</v>
      </c>
      <c r="I14" s="15">
        <f t="shared" si="1"/>
        <v>2000</v>
      </c>
      <c r="J14" s="16">
        <f t="shared" si="2"/>
        <v>166.6666667</v>
      </c>
    </row>
    <row r="15">
      <c r="A15" s="13" t="s">
        <v>166</v>
      </c>
      <c r="B15" s="13" t="s">
        <v>51</v>
      </c>
      <c r="C15" s="15">
        <v>1000.0</v>
      </c>
      <c r="D15" s="15">
        <v>1000.0</v>
      </c>
      <c r="E15" s="15">
        <v>1979.0</v>
      </c>
      <c r="F15" s="15">
        <v>1000.0</v>
      </c>
      <c r="G15" s="15">
        <v>1000.0</v>
      </c>
      <c r="H15" s="15">
        <v>0.0</v>
      </c>
      <c r="I15" s="15">
        <f t="shared" si="1"/>
        <v>1000</v>
      </c>
      <c r="J15" s="16">
        <f t="shared" si="2"/>
        <v>83.33333333</v>
      </c>
    </row>
    <row r="16">
      <c r="A16" s="13" t="s">
        <v>167</v>
      </c>
      <c r="B16" s="13" t="s">
        <v>58</v>
      </c>
      <c r="C16" s="15">
        <v>26.0</v>
      </c>
      <c r="D16" s="15">
        <v>150.0</v>
      </c>
      <c r="E16" s="15">
        <v>218.0</v>
      </c>
      <c r="F16" s="15">
        <v>150.0</v>
      </c>
      <c r="G16" s="15">
        <v>150.0</v>
      </c>
      <c r="H16" s="15">
        <v>0.0</v>
      </c>
      <c r="I16" s="15">
        <f t="shared" si="1"/>
        <v>150</v>
      </c>
      <c r="J16" s="16">
        <f t="shared" si="2"/>
        <v>12.5</v>
      </c>
    </row>
    <row r="17">
      <c r="A17" s="13" t="s">
        <v>168</v>
      </c>
      <c r="B17" s="13" t="s">
        <v>60</v>
      </c>
      <c r="C17" s="15">
        <v>220.0</v>
      </c>
      <c r="D17" s="15">
        <v>370.0</v>
      </c>
      <c r="E17" s="15">
        <v>120.0</v>
      </c>
      <c r="F17" s="15">
        <v>370.0</v>
      </c>
      <c r="G17" s="15">
        <v>370.0</v>
      </c>
      <c r="H17" s="15">
        <v>0.0</v>
      </c>
      <c r="I17" s="15">
        <f t="shared" si="1"/>
        <v>370</v>
      </c>
      <c r="J17" s="16">
        <f t="shared" si="2"/>
        <v>30.83333333</v>
      </c>
    </row>
    <row r="18">
      <c r="A18" s="13" t="s">
        <v>172</v>
      </c>
      <c r="B18" s="13" t="s">
        <v>173</v>
      </c>
      <c r="C18" s="15">
        <v>850.0</v>
      </c>
      <c r="D18" s="15">
        <v>900.0</v>
      </c>
      <c r="E18" s="15">
        <v>850.0</v>
      </c>
      <c r="F18" s="15">
        <v>900.0</v>
      </c>
      <c r="G18" s="15">
        <v>1000.0</v>
      </c>
      <c r="H18" s="15">
        <v>0.0</v>
      </c>
      <c r="I18" s="15">
        <f t="shared" si="1"/>
        <v>1000</v>
      </c>
      <c r="J18" s="16">
        <f t="shared" si="2"/>
        <v>83.33333333</v>
      </c>
    </row>
    <row r="19">
      <c r="A19" s="13" t="s">
        <v>174</v>
      </c>
      <c r="B19" s="13" t="s">
        <v>175</v>
      </c>
      <c r="C19" s="15">
        <v>0.0</v>
      </c>
      <c r="D19" s="15">
        <v>0.0</v>
      </c>
      <c r="E19" s="15">
        <v>0.0</v>
      </c>
      <c r="F19" s="15">
        <v>150.0</v>
      </c>
      <c r="G19" s="15">
        <v>0.0</v>
      </c>
      <c r="H19" s="15">
        <v>0.0</v>
      </c>
      <c r="I19" s="15">
        <f t="shared" si="1"/>
        <v>0</v>
      </c>
      <c r="J19" s="16">
        <f t="shared" si="2"/>
        <v>0</v>
      </c>
    </row>
    <row r="20">
      <c r="A20" s="13" t="s">
        <v>178</v>
      </c>
      <c r="B20" s="13" t="s">
        <v>179</v>
      </c>
      <c r="C20" s="15">
        <v>0.0</v>
      </c>
      <c r="D20" s="15">
        <v>0.0</v>
      </c>
      <c r="E20" s="15">
        <v>1100.0</v>
      </c>
      <c r="F20" s="15">
        <v>1650.0</v>
      </c>
      <c r="G20" s="15">
        <v>1650.0</v>
      </c>
      <c r="H20" s="15">
        <v>0.0</v>
      </c>
      <c r="I20" s="15">
        <f t="shared" si="1"/>
        <v>1650</v>
      </c>
      <c r="J20" s="16">
        <f t="shared" si="2"/>
        <v>137.5</v>
      </c>
    </row>
    <row r="21" ht="15.75" customHeight="1">
      <c r="A21" s="17" t="s">
        <v>180</v>
      </c>
      <c r="B21" s="17"/>
      <c r="C21" s="18">
        <f t="shared" ref="C21:J21" si="3">SUM(C6:C20)</f>
        <v>131531</v>
      </c>
      <c r="D21" s="18">
        <f t="shared" si="3"/>
        <v>136821</v>
      </c>
      <c r="E21" s="18">
        <f t="shared" si="3"/>
        <v>129016</v>
      </c>
      <c r="F21" s="18">
        <f t="shared" si="3"/>
        <v>121718</v>
      </c>
      <c r="G21" s="18">
        <f t="shared" si="3"/>
        <v>112300</v>
      </c>
      <c r="H21" s="18">
        <f t="shared" si="3"/>
        <v>-17723</v>
      </c>
      <c r="I21" s="18">
        <f t="shared" si="3"/>
        <v>94577</v>
      </c>
      <c r="J21" s="19">
        <f t="shared" si="3"/>
        <v>7881.416667</v>
      </c>
    </row>
    <row r="22" ht="15.75" customHeight="1">
      <c r="A22" s="13"/>
      <c r="B22" s="13"/>
      <c r="C22" s="15"/>
      <c r="D22" s="15"/>
      <c r="E22" s="15"/>
      <c r="F22" s="15"/>
      <c r="G22" s="15"/>
      <c r="H22" s="15"/>
      <c r="I22" s="15"/>
      <c r="J22" s="15"/>
    </row>
    <row r="23" ht="15.75" customHeight="1">
      <c r="A23" s="13"/>
      <c r="B23" s="13"/>
      <c r="C23" s="21"/>
      <c r="D23" s="15"/>
      <c r="E23" s="15"/>
      <c r="F23" s="15"/>
      <c r="G23" s="15"/>
      <c r="H23" s="15"/>
      <c r="I23" s="15"/>
      <c r="J23" s="15"/>
    </row>
    <row r="24" ht="15.75" customHeight="1">
      <c r="B24" s="13"/>
      <c r="C24" s="13" t="s">
        <v>151</v>
      </c>
      <c r="D24" s="15" t="s">
        <v>188</v>
      </c>
      <c r="E24" s="15"/>
      <c r="F24" s="15"/>
      <c r="G24" s="15"/>
      <c r="H24" s="15"/>
      <c r="I24" s="15">
        <v>5907.0</v>
      </c>
      <c r="J24" s="15"/>
    </row>
    <row r="25" ht="15.75" customHeight="1">
      <c r="B25" s="13"/>
      <c r="C25" s="21"/>
      <c r="D25" s="15"/>
      <c r="E25" s="15"/>
      <c r="F25" s="15"/>
      <c r="G25" s="15"/>
      <c r="H25" s="15"/>
      <c r="I25" s="15"/>
      <c r="J25" s="15"/>
    </row>
    <row r="26" ht="15.75" customHeight="1">
      <c r="B26" s="13"/>
      <c r="C26" s="22"/>
      <c r="D26" s="15"/>
      <c r="E26" s="15"/>
      <c r="F26" s="24"/>
    </row>
    <row r="27" ht="15.75" customHeight="1">
      <c r="B27" s="13"/>
      <c r="C27" s="22"/>
      <c r="D27" s="15"/>
      <c r="E27" s="15"/>
      <c r="F27" s="24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1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3.63"/>
    <col customWidth="1" min="3" max="7" width="7.63"/>
    <col customWidth="1" min="8" max="8" width="9.0"/>
    <col customWidth="1" min="9" max="26" width="7.63"/>
  </cols>
  <sheetData>
    <row r="1">
      <c r="A1" s="1" t="s">
        <v>169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176</v>
      </c>
      <c r="B6" s="13" t="s">
        <v>177</v>
      </c>
      <c r="C6" s="15">
        <v>60963.0</v>
      </c>
      <c r="D6" s="15">
        <v>61953.0</v>
      </c>
      <c r="E6" s="15">
        <v>62155.0</v>
      </c>
      <c r="F6" s="15">
        <v>63192.0</v>
      </c>
      <c r="G6" s="15">
        <v>69315.0</v>
      </c>
      <c r="H6" s="15">
        <v>-4859.0</v>
      </c>
      <c r="I6" s="15">
        <f t="shared" ref="I6:I17" si="1">G6+H6</f>
        <v>64456</v>
      </c>
      <c r="J6" s="16">
        <f t="shared" ref="J6:J7" si="2">I6/12</f>
        <v>5371.333333</v>
      </c>
      <c r="L6" s="30"/>
      <c r="M6" s="30"/>
      <c r="O6" s="20" t="s">
        <v>182</v>
      </c>
    </row>
    <row r="7">
      <c r="A7" s="13" t="s">
        <v>183</v>
      </c>
      <c r="B7" s="13" t="s">
        <v>184</v>
      </c>
      <c r="C7" s="15">
        <v>38602.0</v>
      </c>
      <c r="D7" s="15">
        <v>39367.0</v>
      </c>
      <c r="E7" s="15">
        <v>39367.0</v>
      </c>
      <c r="F7" s="15">
        <v>45116.0</v>
      </c>
      <c r="G7" s="15">
        <v>49114.0</v>
      </c>
      <c r="H7" s="15">
        <v>-3096.0</v>
      </c>
      <c r="I7" s="15">
        <f t="shared" si="1"/>
        <v>46018</v>
      </c>
      <c r="J7" s="16">
        <f t="shared" si="2"/>
        <v>3834.833333</v>
      </c>
      <c r="L7" s="30"/>
      <c r="M7" s="30"/>
      <c r="O7" s="23" t="s">
        <v>182</v>
      </c>
    </row>
    <row r="8">
      <c r="A8" s="13" t="s">
        <v>186</v>
      </c>
      <c r="B8" s="13" t="s">
        <v>187</v>
      </c>
      <c r="C8" s="15">
        <v>836.0</v>
      </c>
      <c r="D8" s="15">
        <v>1400.0</v>
      </c>
      <c r="E8" s="15">
        <v>1231.0</v>
      </c>
      <c r="F8" s="15">
        <v>500.0</v>
      </c>
      <c r="G8" s="15">
        <v>500.0</v>
      </c>
      <c r="H8" s="15">
        <v>0.0</v>
      </c>
      <c r="I8" s="15">
        <f t="shared" si="1"/>
        <v>500</v>
      </c>
      <c r="J8" s="16">
        <v>500.0</v>
      </c>
    </row>
    <row r="9">
      <c r="A9" s="13" t="s">
        <v>189</v>
      </c>
      <c r="B9" s="13" t="s">
        <v>190</v>
      </c>
      <c r="C9" s="15">
        <v>2416.0</v>
      </c>
      <c r="D9" s="15">
        <v>2550.0</v>
      </c>
      <c r="E9" s="15">
        <v>2741.0</v>
      </c>
      <c r="F9" s="15">
        <v>2550.0</v>
      </c>
      <c r="G9" s="15">
        <v>2550.0</v>
      </c>
      <c r="H9" s="15">
        <v>0.0</v>
      </c>
      <c r="I9" s="15">
        <f t="shared" si="1"/>
        <v>2550</v>
      </c>
      <c r="J9" s="16">
        <f>I9/12</f>
        <v>212.5</v>
      </c>
    </row>
    <row r="10">
      <c r="A10" s="13" t="s">
        <v>191</v>
      </c>
      <c r="B10" s="13" t="s">
        <v>45</v>
      </c>
      <c r="C10" s="15">
        <v>1046.0</v>
      </c>
      <c r="D10" s="15">
        <v>1500.0</v>
      </c>
      <c r="E10" s="15">
        <v>1207.0</v>
      </c>
      <c r="F10" s="15">
        <v>1500.0</v>
      </c>
      <c r="G10" s="15">
        <v>1500.0</v>
      </c>
      <c r="H10" s="15">
        <v>0.0</v>
      </c>
      <c r="I10" s="15">
        <f t="shared" si="1"/>
        <v>1500</v>
      </c>
      <c r="J10" s="16">
        <v>637.0</v>
      </c>
    </row>
    <row r="11">
      <c r="A11" s="13" t="s">
        <v>193</v>
      </c>
      <c r="B11" s="13" t="s">
        <v>194</v>
      </c>
      <c r="C11" s="15">
        <v>0.0</v>
      </c>
      <c r="D11" s="15">
        <v>100.0</v>
      </c>
      <c r="E11" s="15">
        <v>0.0</v>
      </c>
      <c r="F11" s="15">
        <v>100.0</v>
      </c>
      <c r="G11" s="15">
        <v>100.0</v>
      </c>
      <c r="H11" s="15">
        <v>0.0</v>
      </c>
      <c r="I11" s="15">
        <f t="shared" si="1"/>
        <v>100</v>
      </c>
      <c r="J11" s="16">
        <f>I11/12</f>
        <v>8.333333333</v>
      </c>
    </row>
    <row r="12">
      <c r="A12" s="13" t="s">
        <v>195</v>
      </c>
      <c r="B12" s="13" t="s">
        <v>135</v>
      </c>
      <c r="C12" s="15">
        <v>6058.0</v>
      </c>
      <c r="D12" s="15">
        <v>6366.0</v>
      </c>
      <c r="E12" s="15">
        <v>6355.0</v>
      </c>
      <c r="F12" s="15">
        <v>6000.0</v>
      </c>
      <c r="G12" s="15">
        <v>3600.0</v>
      </c>
      <c r="H12" s="15">
        <v>0.0</v>
      </c>
      <c r="I12" s="15">
        <f t="shared" si="1"/>
        <v>3600</v>
      </c>
      <c r="J12" s="16">
        <v>3600.0</v>
      </c>
    </row>
    <row r="13">
      <c r="A13" s="13" t="s">
        <v>196</v>
      </c>
      <c r="B13" s="13" t="s">
        <v>51</v>
      </c>
      <c r="C13" s="15">
        <v>698.0</v>
      </c>
      <c r="D13" s="15">
        <v>925.0</v>
      </c>
      <c r="E13" s="15">
        <v>869.0</v>
      </c>
      <c r="F13" s="15">
        <v>925.0</v>
      </c>
      <c r="G13" s="15">
        <v>1000.0</v>
      </c>
      <c r="H13" s="15">
        <v>0.0</v>
      </c>
      <c r="I13" s="15">
        <f t="shared" si="1"/>
        <v>1000</v>
      </c>
      <c r="J13" s="16">
        <f t="shared" ref="J13:J14" si="3">I13/12</f>
        <v>83.33333333</v>
      </c>
    </row>
    <row r="14">
      <c r="A14" s="13" t="s">
        <v>197</v>
      </c>
      <c r="B14" s="13" t="s">
        <v>58</v>
      </c>
      <c r="C14" s="15">
        <v>300.0</v>
      </c>
      <c r="D14" s="15">
        <v>300.0</v>
      </c>
      <c r="E14" s="15">
        <v>335.0</v>
      </c>
      <c r="F14" s="15">
        <v>325.0</v>
      </c>
      <c r="G14" s="15">
        <v>375.0</v>
      </c>
      <c r="H14" s="15">
        <v>0.0</v>
      </c>
      <c r="I14" s="15">
        <f t="shared" si="1"/>
        <v>375</v>
      </c>
      <c r="J14" s="16">
        <f t="shared" si="3"/>
        <v>31.25</v>
      </c>
    </row>
    <row r="15">
      <c r="A15" s="13" t="s">
        <v>199</v>
      </c>
      <c r="B15" s="13" t="s">
        <v>60</v>
      </c>
      <c r="C15" s="15">
        <v>122.0</v>
      </c>
      <c r="D15" s="15">
        <v>150.0</v>
      </c>
      <c r="E15" s="15">
        <v>120.0</v>
      </c>
      <c r="F15" s="15">
        <v>150.0</v>
      </c>
      <c r="G15" s="15">
        <v>150.0</v>
      </c>
      <c r="H15" s="15">
        <v>0.0</v>
      </c>
      <c r="I15" s="15">
        <f t="shared" si="1"/>
        <v>150</v>
      </c>
      <c r="J15" s="16">
        <v>150.0</v>
      </c>
    </row>
    <row r="16">
      <c r="A16" s="13" t="s">
        <v>200</v>
      </c>
      <c r="B16" s="13" t="s">
        <v>201</v>
      </c>
      <c r="C16" s="15">
        <v>513.0</v>
      </c>
      <c r="D16" s="15">
        <v>576.0</v>
      </c>
      <c r="E16" s="15">
        <v>521.0</v>
      </c>
      <c r="F16" s="15">
        <v>576.0</v>
      </c>
      <c r="G16" s="15">
        <v>550.0</v>
      </c>
      <c r="H16" s="15">
        <v>0.0</v>
      </c>
      <c r="I16" s="15">
        <f t="shared" si="1"/>
        <v>550</v>
      </c>
      <c r="J16" s="16">
        <v>550.0</v>
      </c>
    </row>
    <row r="17">
      <c r="A17" s="13" t="s">
        <v>202</v>
      </c>
      <c r="B17" s="13" t="s">
        <v>203</v>
      </c>
      <c r="C17" s="15">
        <v>0.0</v>
      </c>
      <c r="D17" s="15">
        <v>100.0</v>
      </c>
      <c r="E17" s="15">
        <v>0.0</v>
      </c>
      <c r="F17" s="15">
        <v>100.0</v>
      </c>
      <c r="G17" s="15">
        <v>100.0</v>
      </c>
      <c r="H17" s="15">
        <v>0.0</v>
      </c>
      <c r="I17" s="15">
        <f t="shared" si="1"/>
        <v>100</v>
      </c>
      <c r="J17" s="16">
        <f>I17/12</f>
        <v>8.333333333</v>
      </c>
    </row>
    <row r="18">
      <c r="A18" s="17" t="s">
        <v>204</v>
      </c>
      <c r="B18" s="17"/>
      <c r="C18" s="18">
        <f t="shared" ref="C18:J18" si="4">SUM(C6:C17)</f>
        <v>111554</v>
      </c>
      <c r="D18" s="18">
        <f t="shared" si="4"/>
        <v>115287</v>
      </c>
      <c r="E18" s="18">
        <f t="shared" si="4"/>
        <v>114901</v>
      </c>
      <c r="F18" s="18">
        <f t="shared" si="4"/>
        <v>121034</v>
      </c>
      <c r="G18" s="18">
        <f t="shared" si="4"/>
        <v>128854</v>
      </c>
      <c r="H18" s="18">
        <f t="shared" si="4"/>
        <v>-7955</v>
      </c>
      <c r="I18" s="18">
        <f t="shared" si="4"/>
        <v>120899</v>
      </c>
      <c r="J18" s="19">
        <f t="shared" si="4"/>
        <v>14986.91667</v>
      </c>
    </row>
    <row r="20">
      <c r="A20" s="1"/>
      <c r="D20" s="15"/>
      <c r="E20" s="15"/>
    </row>
    <row r="21" ht="15.75" customHeight="1">
      <c r="A21" s="13"/>
      <c r="B21" s="13"/>
      <c r="C21" s="15"/>
      <c r="D21" s="13" t="s">
        <v>176</v>
      </c>
      <c r="E21" s="15" t="s">
        <v>206</v>
      </c>
    </row>
    <row r="22" ht="15.75" customHeight="1">
      <c r="A22" s="13"/>
      <c r="B22" s="13"/>
      <c r="C22" s="21"/>
      <c r="D22" s="13" t="s">
        <v>183</v>
      </c>
      <c r="E22" s="15" t="s">
        <v>207</v>
      </c>
    </row>
    <row r="23" ht="15.75" customHeight="1">
      <c r="B23" s="13"/>
      <c r="C23" s="22"/>
      <c r="D23" s="15"/>
      <c r="E23" s="15"/>
    </row>
    <row r="24" ht="15.75" customHeight="1">
      <c r="B24" s="13"/>
      <c r="C24" s="21"/>
      <c r="D24" s="15"/>
      <c r="E24" s="15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0:C20"/>
  </mergeCells>
  <printOptions/>
  <pageMargins bottom="0.75" footer="0.0" header="0.0" left="0.7" right="0.7" top="0.75"/>
  <pageSetup scale="83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38"/>
    <col customWidth="1" min="3" max="7" width="7.63"/>
    <col customWidth="1" min="8" max="8" width="8.88"/>
    <col customWidth="1" min="9" max="26" width="7.63"/>
  </cols>
  <sheetData>
    <row r="1">
      <c r="A1" s="1" t="s">
        <v>210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213</v>
      </c>
      <c r="B6" s="13" t="s">
        <v>214</v>
      </c>
      <c r="C6" s="15">
        <v>21051.0</v>
      </c>
      <c r="D6" s="15">
        <v>15880.0</v>
      </c>
      <c r="E6" s="15">
        <v>24387.0</v>
      </c>
      <c r="F6" s="15">
        <v>15880.0</v>
      </c>
      <c r="G6" s="15">
        <v>15880.0</v>
      </c>
      <c r="H6" s="15">
        <v>0.0</v>
      </c>
      <c r="I6" s="15">
        <f t="shared" ref="I6:I9" si="1">G6+H6</f>
        <v>15880</v>
      </c>
      <c r="J6" s="16">
        <f t="shared" ref="J6:J9" si="2">I6/12</f>
        <v>1323.333333</v>
      </c>
    </row>
    <row r="7">
      <c r="A7" s="13" t="s">
        <v>215</v>
      </c>
      <c r="B7" s="13" t="s">
        <v>216</v>
      </c>
      <c r="C7" s="15">
        <v>15215.0</v>
      </c>
      <c r="D7" s="15">
        <v>16000.0</v>
      </c>
      <c r="E7" s="15">
        <v>1753.0</v>
      </c>
      <c r="F7" s="15">
        <v>16000.0</v>
      </c>
      <c r="G7" s="15">
        <v>16000.0</v>
      </c>
      <c r="H7" s="15">
        <v>0.0</v>
      </c>
      <c r="I7" s="15">
        <f t="shared" si="1"/>
        <v>16000</v>
      </c>
      <c r="J7" s="16">
        <f t="shared" si="2"/>
        <v>1333.333333</v>
      </c>
    </row>
    <row r="8">
      <c r="A8" s="13" t="s">
        <v>218</v>
      </c>
      <c r="B8" s="13" t="s">
        <v>219</v>
      </c>
      <c r="C8" s="15">
        <v>2992.0</v>
      </c>
      <c r="D8" s="15">
        <v>1000.0</v>
      </c>
      <c r="E8" s="15">
        <v>2597.0</v>
      </c>
      <c r="F8" s="15">
        <v>1000.0</v>
      </c>
      <c r="G8" s="15">
        <v>1000.0</v>
      </c>
      <c r="H8" s="15">
        <v>0.0</v>
      </c>
      <c r="I8" s="15">
        <f t="shared" si="1"/>
        <v>1000</v>
      </c>
      <c r="J8" s="16">
        <f t="shared" si="2"/>
        <v>83.33333333</v>
      </c>
    </row>
    <row r="9">
      <c r="A9" s="13" t="s">
        <v>221</v>
      </c>
      <c r="B9" s="13" t="s">
        <v>222</v>
      </c>
      <c r="C9" s="15">
        <v>2133.0</v>
      </c>
      <c r="D9" s="15">
        <v>3500.0</v>
      </c>
      <c r="E9" s="15">
        <v>4763.0</v>
      </c>
      <c r="F9" s="15">
        <v>3500.0</v>
      </c>
      <c r="G9" s="15">
        <v>3500.0</v>
      </c>
      <c r="H9" s="15">
        <v>0.0</v>
      </c>
      <c r="I9" s="15">
        <f t="shared" si="1"/>
        <v>3500</v>
      </c>
      <c r="J9" s="16">
        <f t="shared" si="2"/>
        <v>291.6666667</v>
      </c>
    </row>
    <row r="10">
      <c r="A10" s="17" t="s">
        <v>223</v>
      </c>
      <c r="B10" s="17"/>
      <c r="C10" s="18">
        <f t="shared" ref="C10:J10" si="3">SUM(C6:C9)</f>
        <v>41391</v>
      </c>
      <c r="D10" s="18">
        <f t="shared" si="3"/>
        <v>36380</v>
      </c>
      <c r="E10" s="18">
        <f t="shared" si="3"/>
        <v>33500</v>
      </c>
      <c r="F10" s="18">
        <f t="shared" si="3"/>
        <v>36380</v>
      </c>
      <c r="G10" s="18">
        <f t="shared" si="3"/>
        <v>36380</v>
      </c>
      <c r="H10" s="18">
        <f t="shared" si="3"/>
        <v>0</v>
      </c>
      <c r="I10" s="18">
        <f t="shared" si="3"/>
        <v>36380</v>
      </c>
      <c r="J10" s="19">
        <f t="shared" si="3"/>
        <v>3031.666667</v>
      </c>
    </row>
    <row r="11">
      <c r="A11" s="13"/>
      <c r="B11" s="13"/>
      <c r="C11" s="15"/>
      <c r="D11" s="15"/>
      <c r="E11" s="15"/>
      <c r="F11" s="15"/>
      <c r="G11" s="15"/>
      <c r="H11" s="15"/>
      <c r="I11" s="15"/>
      <c r="J11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4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0"/>
    <col customWidth="1" min="3" max="7" width="7.63"/>
    <col customWidth="1" min="8" max="8" width="8.63"/>
    <col customWidth="1" min="9" max="26" width="7.63"/>
  </cols>
  <sheetData>
    <row r="1">
      <c r="A1" s="1" t="s">
        <v>220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224</v>
      </c>
      <c r="B6" s="13" t="s">
        <v>225</v>
      </c>
      <c r="C6" s="15">
        <v>0.0</v>
      </c>
      <c r="D6" s="15">
        <v>0.0</v>
      </c>
      <c r="E6" s="15">
        <v>0.0</v>
      </c>
      <c r="F6" s="15">
        <v>70000.0</v>
      </c>
      <c r="G6" s="15">
        <v>73500.0</v>
      </c>
      <c r="H6" s="15">
        <v>-17000.0</v>
      </c>
      <c r="I6" s="15">
        <f t="shared" ref="I6:I13" si="1">G6+H6</f>
        <v>56500</v>
      </c>
      <c r="J6" s="16">
        <f t="shared" ref="J6:J10" si="2">I6/12</f>
        <v>4708.333333</v>
      </c>
    </row>
    <row r="7">
      <c r="A7" s="13" t="s">
        <v>226</v>
      </c>
      <c r="B7" s="13" t="s">
        <v>227</v>
      </c>
      <c r="C7" s="15">
        <v>0.0</v>
      </c>
      <c r="D7" s="15">
        <v>0.0</v>
      </c>
      <c r="E7" s="15">
        <v>0.0</v>
      </c>
      <c r="F7" s="15">
        <v>51562.0</v>
      </c>
      <c r="G7" s="15">
        <v>52593.0</v>
      </c>
      <c r="H7" s="15">
        <v>0.0</v>
      </c>
      <c r="I7" s="15">
        <f t="shared" si="1"/>
        <v>52593</v>
      </c>
      <c r="J7" s="16">
        <f t="shared" si="2"/>
        <v>4382.75</v>
      </c>
    </row>
    <row r="8">
      <c r="A8" s="13" t="s">
        <v>228</v>
      </c>
      <c r="B8" s="13" t="s">
        <v>45</v>
      </c>
      <c r="C8" s="15">
        <v>0.0</v>
      </c>
      <c r="D8" s="15">
        <v>0.0</v>
      </c>
      <c r="E8" s="15">
        <v>0.0</v>
      </c>
      <c r="F8" s="15">
        <v>400.0</v>
      </c>
      <c r="G8" s="15">
        <v>500.0</v>
      </c>
      <c r="H8" s="15">
        <v>0.0</v>
      </c>
      <c r="I8" s="15">
        <f t="shared" si="1"/>
        <v>500</v>
      </c>
      <c r="J8" s="16">
        <f t="shared" si="2"/>
        <v>41.66666667</v>
      </c>
    </row>
    <row r="9">
      <c r="A9" s="13" t="s">
        <v>229</v>
      </c>
      <c r="B9" s="13" t="s">
        <v>58</v>
      </c>
      <c r="C9" s="15">
        <v>0.0</v>
      </c>
      <c r="D9" s="15">
        <v>0.0</v>
      </c>
      <c r="E9" s="15">
        <v>0.0</v>
      </c>
      <c r="F9" s="15">
        <v>300.0</v>
      </c>
      <c r="G9" s="15">
        <v>300.0</v>
      </c>
      <c r="H9" s="15">
        <v>0.0</v>
      </c>
      <c r="I9" s="15">
        <f t="shared" si="1"/>
        <v>300</v>
      </c>
      <c r="J9" s="16">
        <f t="shared" si="2"/>
        <v>25</v>
      </c>
    </row>
    <row r="10">
      <c r="A10" s="13" t="s">
        <v>230</v>
      </c>
      <c r="B10" s="13" t="s">
        <v>231</v>
      </c>
      <c r="C10" s="15">
        <v>0.0</v>
      </c>
      <c r="D10" s="15">
        <v>0.0</v>
      </c>
      <c r="E10" s="15">
        <v>0.0</v>
      </c>
      <c r="F10" s="15">
        <v>0.0</v>
      </c>
      <c r="G10" s="15">
        <v>180.0</v>
      </c>
      <c r="H10" s="15">
        <v>0.0</v>
      </c>
      <c r="I10" s="15">
        <f t="shared" si="1"/>
        <v>180</v>
      </c>
      <c r="J10" s="16">
        <f t="shared" si="2"/>
        <v>15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3" t="s">
        <v>232</v>
      </c>
      <c r="B11" s="13" t="s">
        <v>60</v>
      </c>
      <c r="C11" s="15">
        <v>0.0</v>
      </c>
      <c r="D11" s="15">
        <v>0.0</v>
      </c>
      <c r="E11" s="15">
        <v>0.0</v>
      </c>
      <c r="F11" s="15">
        <v>1200.0</v>
      </c>
      <c r="G11" s="15">
        <v>1200.0</v>
      </c>
      <c r="H11" s="15">
        <v>1555.0</v>
      </c>
      <c r="I11" s="15">
        <f t="shared" si="1"/>
        <v>2755</v>
      </c>
      <c r="J11" s="16">
        <f>I11</f>
        <v>2755</v>
      </c>
      <c r="L11" s="20" t="s">
        <v>234</v>
      </c>
    </row>
    <row r="12">
      <c r="A12" s="13" t="s">
        <v>235</v>
      </c>
      <c r="B12" s="13" t="s">
        <v>236</v>
      </c>
      <c r="C12" s="15">
        <v>0.0</v>
      </c>
      <c r="D12" s="15">
        <v>0.0</v>
      </c>
      <c r="E12" s="15">
        <v>0.0</v>
      </c>
      <c r="F12" s="15">
        <v>0.0</v>
      </c>
      <c r="G12" s="15">
        <v>12000.0</v>
      </c>
      <c r="H12" s="15">
        <v>0.0</v>
      </c>
      <c r="I12" s="15">
        <f t="shared" si="1"/>
        <v>12000</v>
      </c>
      <c r="J12" s="16">
        <f t="shared" ref="J12:J13" si="3">I12/12</f>
        <v>1000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3" t="s">
        <v>237</v>
      </c>
      <c r="B13" s="13" t="s">
        <v>51</v>
      </c>
      <c r="C13" s="15">
        <v>0.0</v>
      </c>
      <c r="D13" s="15">
        <v>0.0</v>
      </c>
      <c r="E13" s="15">
        <v>0.0</v>
      </c>
      <c r="F13" s="15">
        <v>0.0</v>
      </c>
      <c r="G13" s="15">
        <v>300.0</v>
      </c>
      <c r="H13" s="15">
        <v>0.0</v>
      </c>
      <c r="I13" s="15">
        <f t="shared" si="1"/>
        <v>300</v>
      </c>
      <c r="J13" s="16">
        <f t="shared" si="3"/>
        <v>25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7" t="s">
        <v>239</v>
      </c>
      <c r="B14" s="17"/>
      <c r="C14" s="18">
        <f t="shared" ref="C14:F14" si="4">SUM(C6:C11)</f>
        <v>0</v>
      </c>
      <c r="D14" s="18">
        <f t="shared" si="4"/>
        <v>0</v>
      </c>
      <c r="E14" s="18">
        <f t="shared" si="4"/>
        <v>0</v>
      </c>
      <c r="F14" s="18">
        <f t="shared" si="4"/>
        <v>123462</v>
      </c>
      <c r="G14" s="18">
        <f t="shared" ref="G14:J14" si="5">SUM(G6:G13)</f>
        <v>140573</v>
      </c>
      <c r="H14" s="18">
        <f t="shared" si="5"/>
        <v>-15445</v>
      </c>
      <c r="I14" s="18">
        <f t="shared" si="5"/>
        <v>125128</v>
      </c>
      <c r="J14" s="19">
        <f t="shared" si="5"/>
        <v>12952.75</v>
      </c>
    </row>
    <row r="16">
      <c r="B16" s="13" t="s">
        <v>241</v>
      </c>
      <c r="C16" s="20" t="s">
        <v>242</v>
      </c>
      <c r="E16" s="20" t="s">
        <v>243</v>
      </c>
      <c r="G16" s="15">
        <v>24500.0</v>
      </c>
    </row>
    <row r="17">
      <c r="B17" s="13" t="s">
        <v>244</v>
      </c>
      <c r="C17" s="20" t="s">
        <v>245</v>
      </c>
      <c r="E17" s="20" t="s">
        <v>246</v>
      </c>
      <c r="G17" s="15">
        <v>32000.0</v>
      </c>
      <c r="I17" s="20" t="s">
        <v>247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66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0"/>
    <col customWidth="1" min="3" max="7" width="7.63"/>
    <col customWidth="1" min="8" max="8" width="9.25"/>
    <col customWidth="1" min="9" max="26" width="7.63"/>
  </cols>
  <sheetData>
    <row r="1">
      <c r="A1" s="1" t="s">
        <v>240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248</v>
      </c>
      <c r="B6" s="13" t="s">
        <v>249</v>
      </c>
      <c r="C6" s="15">
        <v>58912.0</v>
      </c>
      <c r="D6" s="15">
        <v>60090.0</v>
      </c>
      <c r="E6" s="15">
        <v>60090.0</v>
      </c>
      <c r="F6" s="15">
        <v>61291.0</v>
      </c>
      <c r="G6" s="15">
        <v>64694.0</v>
      </c>
      <c r="H6" s="15">
        <v>-2177.0</v>
      </c>
      <c r="I6" s="15">
        <f t="shared" ref="I6:I15" si="1">G6+H6</f>
        <v>62517</v>
      </c>
      <c r="J6" s="16">
        <f t="shared" ref="J6:J15" si="2">I6/12</f>
        <v>5209.75</v>
      </c>
    </row>
    <row r="7">
      <c r="A7" s="13" t="s">
        <v>251</v>
      </c>
      <c r="B7" s="13" t="s">
        <v>252</v>
      </c>
      <c r="C7" s="15">
        <v>14661.0</v>
      </c>
      <c r="D7" s="15">
        <v>15534.0</v>
      </c>
      <c r="E7" s="15">
        <v>15138.0</v>
      </c>
      <c r="F7" s="15">
        <v>21028.0</v>
      </c>
      <c r="G7" s="15">
        <v>21726.0</v>
      </c>
      <c r="H7" s="15">
        <v>-277.0</v>
      </c>
      <c r="I7" s="15">
        <f t="shared" si="1"/>
        <v>21449</v>
      </c>
      <c r="J7" s="16">
        <f t="shared" si="2"/>
        <v>1787.416667</v>
      </c>
    </row>
    <row r="8">
      <c r="A8" s="13" t="s">
        <v>253</v>
      </c>
      <c r="B8" s="13" t="s">
        <v>254</v>
      </c>
      <c r="C8" s="15">
        <v>600.0</v>
      </c>
      <c r="D8" s="15">
        <v>2000.0</v>
      </c>
      <c r="E8" s="15">
        <v>93.0</v>
      </c>
      <c r="F8" s="15">
        <v>400.0</v>
      </c>
      <c r="G8" s="15">
        <v>400.0</v>
      </c>
      <c r="H8" s="15">
        <v>0.0</v>
      </c>
      <c r="I8" s="15">
        <f t="shared" si="1"/>
        <v>400</v>
      </c>
      <c r="J8" s="16">
        <f t="shared" si="2"/>
        <v>33.33333333</v>
      </c>
    </row>
    <row r="9">
      <c r="A9" s="13" t="s">
        <v>255</v>
      </c>
      <c r="B9" s="13" t="s">
        <v>125</v>
      </c>
      <c r="C9" s="15">
        <v>500.0</v>
      </c>
      <c r="D9" s="15">
        <v>500.0</v>
      </c>
      <c r="E9" s="15">
        <v>266.0</v>
      </c>
      <c r="F9" s="15">
        <v>500.0</v>
      </c>
      <c r="G9" s="15">
        <v>500.0</v>
      </c>
      <c r="H9" s="15">
        <v>0.0</v>
      </c>
      <c r="I9" s="15">
        <f t="shared" si="1"/>
        <v>500</v>
      </c>
      <c r="J9" s="16">
        <f t="shared" si="2"/>
        <v>41.66666667</v>
      </c>
    </row>
    <row r="10">
      <c r="A10" s="13" t="s">
        <v>256</v>
      </c>
      <c r="B10" s="13" t="s">
        <v>45</v>
      </c>
      <c r="C10" s="15">
        <v>1000.0</v>
      </c>
      <c r="D10" s="15">
        <v>1000.0</v>
      </c>
      <c r="E10" s="15">
        <v>0.0</v>
      </c>
      <c r="F10" s="15">
        <v>750.0</v>
      </c>
      <c r="G10" s="15">
        <v>750.0</v>
      </c>
      <c r="H10" s="15">
        <v>0.0</v>
      </c>
      <c r="I10" s="15">
        <f t="shared" si="1"/>
        <v>750</v>
      </c>
      <c r="J10" s="16">
        <f t="shared" si="2"/>
        <v>62.5</v>
      </c>
      <c r="M10" s="13"/>
    </row>
    <row r="11">
      <c r="A11" s="13" t="s">
        <v>257</v>
      </c>
      <c r="B11" s="13" t="s">
        <v>258</v>
      </c>
      <c r="C11" s="15">
        <v>0.0</v>
      </c>
      <c r="D11" s="15">
        <v>2850.0</v>
      </c>
      <c r="E11" s="15">
        <v>2065.0</v>
      </c>
      <c r="F11" s="15">
        <v>3000.0</v>
      </c>
      <c r="G11" s="15">
        <v>3000.0</v>
      </c>
      <c r="H11" s="15">
        <v>0.0</v>
      </c>
      <c r="I11" s="15">
        <f t="shared" si="1"/>
        <v>3000</v>
      </c>
      <c r="J11" s="16">
        <f t="shared" si="2"/>
        <v>250</v>
      </c>
      <c r="M11" s="13"/>
    </row>
    <row r="12">
      <c r="A12" s="13" t="s">
        <v>259</v>
      </c>
      <c r="B12" s="13" t="s">
        <v>135</v>
      </c>
      <c r="C12" s="15">
        <v>2000.0</v>
      </c>
      <c r="D12" s="15">
        <v>2000.0</v>
      </c>
      <c r="E12" s="15">
        <v>1858.0</v>
      </c>
      <c r="F12" s="15">
        <v>2000.0</v>
      </c>
      <c r="G12" s="15">
        <v>2000.0</v>
      </c>
      <c r="H12" s="15">
        <v>0.0</v>
      </c>
      <c r="I12" s="15">
        <f t="shared" si="1"/>
        <v>2000</v>
      </c>
      <c r="J12" s="16">
        <f t="shared" si="2"/>
        <v>166.6666667</v>
      </c>
      <c r="M12" s="13"/>
    </row>
    <row r="13">
      <c r="A13" s="13" t="s">
        <v>260</v>
      </c>
      <c r="B13" s="13" t="s">
        <v>51</v>
      </c>
      <c r="C13" s="15">
        <v>750.0</v>
      </c>
      <c r="D13" s="15">
        <v>750.0</v>
      </c>
      <c r="E13" s="15">
        <v>1101.0</v>
      </c>
      <c r="F13" s="15">
        <v>750.0</v>
      </c>
      <c r="G13" s="15">
        <v>750.0</v>
      </c>
      <c r="H13" s="15">
        <v>0.0</v>
      </c>
      <c r="I13" s="15">
        <f t="shared" si="1"/>
        <v>750</v>
      </c>
      <c r="J13" s="16">
        <f t="shared" si="2"/>
        <v>62.5</v>
      </c>
      <c r="M13" s="13"/>
    </row>
    <row r="14">
      <c r="A14" s="13" t="s">
        <v>263</v>
      </c>
      <c r="B14" s="13" t="s">
        <v>58</v>
      </c>
      <c r="C14" s="15">
        <v>100.0</v>
      </c>
      <c r="D14" s="15">
        <v>100.0</v>
      </c>
      <c r="E14" s="15">
        <v>85.0</v>
      </c>
      <c r="F14" s="15">
        <v>100.0</v>
      </c>
      <c r="G14" s="15">
        <v>750.0</v>
      </c>
      <c r="H14" s="15">
        <v>0.0</v>
      </c>
      <c r="I14" s="15">
        <f t="shared" si="1"/>
        <v>750</v>
      </c>
      <c r="J14" s="16">
        <f t="shared" si="2"/>
        <v>62.5</v>
      </c>
    </row>
    <row r="15">
      <c r="A15" s="13" t="s">
        <v>264</v>
      </c>
      <c r="B15" s="13" t="s">
        <v>60</v>
      </c>
      <c r="C15" s="15">
        <v>200.0</v>
      </c>
      <c r="D15" s="15">
        <v>200.0</v>
      </c>
      <c r="E15" s="15">
        <v>198.0</v>
      </c>
      <c r="F15" s="15">
        <v>150.0</v>
      </c>
      <c r="G15" s="15">
        <v>150.0</v>
      </c>
      <c r="H15" s="15">
        <v>0.0</v>
      </c>
      <c r="I15" s="15">
        <f t="shared" si="1"/>
        <v>150</v>
      </c>
      <c r="J15" s="16">
        <f t="shared" si="2"/>
        <v>12.5</v>
      </c>
    </row>
    <row r="16">
      <c r="A16" s="17" t="s">
        <v>268</v>
      </c>
      <c r="B16" s="17"/>
      <c r="C16" s="18">
        <f t="shared" ref="C16:J16" si="3">SUM(C6:C15)</f>
        <v>78723</v>
      </c>
      <c r="D16" s="18">
        <f t="shared" si="3"/>
        <v>85024</v>
      </c>
      <c r="E16" s="18">
        <f t="shared" si="3"/>
        <v>80894</v>
      </c>
      <c r="F16" s="18">
        <f t="shared" si="3"/>
        <v>89969</v>
      </c>
      <c r="G16" s="18">
        <f t="shared" si="3"/>
        <v>94720</v>
      </c>
      <c r="H16" s="18">
        <f t="shared" si="3"/>
        <v>-2454</v>
      </c>
      <c r="I16" s="18">
        <f t="shared" si="3"/>
        <v>92266</v>
      </c>
      <c r="J16" s="19">
        <f t="shared" si="3"/>
        <v>7688.833333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3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63"/>
    <col customWidth="1" min="3" max="7" width="7.63"/>
    <col customWidth="1" min="8" max="8" width="8.63"/>
    <col customWidth="1" min="9" max="26" width="7.63"/>
  </cols>
  <sheetData>
    <row r="1">
      <c r="A1" s="1" t="s">
        <v>261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7" t="s">
        <v>26</v>
      </c>
      <c r="J4" s="8" t="s">
        <v>265</v>
      </c>
    </row>
    <row r="5">
      <c r="J5" s="10"/>
    </row>
    <row r="6">
      <c r="A6" s="13" t="s">
        <v>266</v>
      </c>
      <c r="B6" s="13" t="s">
        <v>267</v>
      </c>
      <c r="C6" s="15">
        <v>2500.0</v>
      </c>
      <c r="D6" s="15">
        <v>2500.0</v>
      </c>
      <c r="E6" s="15">
        <v>4431.0</v>
      </c>
      <c r="F6" s="15">
        <v>2000.0</v>
      </c>
      <c r="G6" s="15">
        <v>4700.0</v>
      </c>
      <c r="H6" s="15">
        <v>0.0</v>
      </c>
      <c r="I6" s="15">
        <f t="shared" ref="I6:I11" si="1">G6+H6</f>
        <v>4700</v>
      </c>
      <c r="J6" s="16">
        <f t="shared" ref="J6:J11" si="2">I6/12</f>
        <v>391.6666667</v>
      </c>
    </row>
    <row r="7">
      <c r="A7" s="13" t="s">
        <v>269</v>
      </c>
      <c r="B7" s="13" t="s">
        <v>270</v>
      </c>
      <c r="C7" s="15">
        <v>4920.0</v>
      </c>
      <c r="D7" s="15">
        <v>4994.0</v>
      </c>
      <c r="E7" s="15">
        <v>4635.0</v>
      </c>
      <c r="F7" s="15">
        <v>4920.0</v>
      </c>
      <c r="G7" s="15">
        <v>4920.0</v>
      </c>
      <c r="H7" s="15">
        <v>0.0</v>
      </c>
      <c r="I7" s="15">
        <f t="shared" si="1"/>
        <v>4920</v>
      </c>
      <c r="J7" s="16">
        <f t="shared" si="2"/>
        <v>410</v>
      </c>
    </row>
    <row r="8">
      <c r="A8" s="13" t="s">
        <v>271</v>
      </c>
      <c r="B8" s="13" t="s">
        <v>272</v>
      </c>
      <c r="C8" s="15">
        <v>1500.0</v>
      </c>
      <c r="D8" s="15">
        <v>1500.0</v>
      </c>
      <c r="E8" s="15">
        <v>736.0</v>
      </c>
      <c r="F8" s="15">
        <v>750.0</v>
      </c>
      <c r="G8" s="15">
        <v>1500.0</v>
      </c>
      <c r="H8" s="15">
        <v>0.0</v>
      </c>
      <c r="I8" s="15">
        <f t="shared" si="1"/>
        <v>1500</v>
      </c>
      <c r="J8" s="16">
        <f t="shared" si="2"/>
        <v>125</v>
      </c>
    </row>
    <row r="9">
      <c r="A9" s="13" t="s">
        <v>273</v>
      </c>
      <c r="B9" s="13" t="s">
        <v>274</v>
      </c>
      <c r="C9" s="15">
        <v>4000.0</v>
      </c>
      <c r="D9" s="15">
        <v>6000.0</v>
      </c>
      <c r="E9" s="15">
        <v>6763.0</v>
      </c>
      <c r="F9" s="15">
        <v>4500.0</v>
      </c>
      <c r="G9" s="15">
        <v>8700.0</v>
      </c>
      <c r="H9" s="15">
        <v>0.0</v>
      </c>
      <c r="I9" s="15">
        <f t="shared" si="1"/>
        <v>8700</v>
      </c>
      <c r="J9" s="16">
        <f t="shared" si="2"/>
        <v>725</v>
      </c>
    </row>
    <row r="10">
      <c r="A10" s="13" t="s">
        <v>276</v>
      </c>
      <c r="B10" s="13" t="s">
        <v>51</v>
      </c>
      <c r="C10" s="15">
        <v>699.0</v>
      </c>
      <c r="D10" s="15">
        <v>4350.0</v>
      </c>
      <c r="E10" s="15">
        <v>7643.0</v>
      </c>
      <c r="F10" s="15">
        <v>750.0</v>
      </c>
      <c r="G10" s="15">
        <v>750.0</v>
      </c>
      <c r="H10" s="15">
        <v>0.0</v>
      </c>
      <c r="I10" s="15">
        <f t="shared" si="1"/>
        <v>750</v>
      </c>
      <c r="J10" s="16">
        <f t="shared" si="2"/>
        <v>62.5</v>
      </c>
    </row>
    <row r="11">
      <c r="A11" s="13" t="s">
        <v>277</v>
      </c>
      <c r="B11" s="13" t="s">
        <v>58</v>
      </c>
      <c r="C11" s="15">
        <v>145.0</v>
      </c>
      <c r="D11" s="15">
        <v>250.0</v>
      </c>
      <c r="E11" s="15">
        <v>312.0</v>
      </c>
      <c r="F11" s="15">
        <v>150.0</v>
      </c>
      <c r="G11" s="15">
        <v>200.0</v>
      </c>
      <c r="H11" s="15">
        <v>0.0</v>
      </c>
      <c r="I11" s="15">
        <f t="shared" si="1"/>
        <v>200</v>
      </c>
      <c r="J11" s="16">
        <f t="shared" si="2"/>
        <v>16.66666667</v>
      </c>
    </row>
    <row r="12">
      <c r="A12" s="17" t="s">
        <v>278</v>
      </c>
      <c r="B12" s="17"/>
      <c r="C12" s="18">
        <f t="shared" ref="C12:J12" si="3">SUM(C6:C11)</f>
        <v>13764</v>
      </c>
      <c r="D12" s="18">
        <f t="shared" si="3"/>
        <v>19594</v>
      </c>
      <c r="E12" s="18">
        <f t="shared" si="3"/>
        <v>24520</v>
      </c>
      <c r="F12" s="18">
        <f t="shared" si="3"/>
        <v>13070</v>
      </c>
      <c r="G12" s="18">
        <f t="shared" si="3"/>
        <v>20770</v>
      </c>
      <c r="H12" s="18">
        <f t="shared" si="3"/>
        <v>0</v>
      </c>
      <c r="I12" s="18">
        <f t="shared" si="3"/>
        <v>20770</v>
      </c>
      <c r="J12" s="19">
        <f t="shared" si="3"/>
        <v>1730.833333</v>
      </c>
    </row>
    <row r="13">
      <c r="A13" s="13"/>
      <c r="B13" s="13"/>
      <c r="C13" s="15"/>
      <c r="D13" s="15"/>
      <c r="E13" s="15"/>
      <c r="F13" s="15"/>
      <c r="G13" s="15"/>
      <c r="H13" s="15"/>
      <c r="I13" s="15"/>
      <c r="J13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38"/>
    <col customWidth="1" min="3" max="7" width="7.63"/>
    <col customWidth="1" min="8" max="8" width="8.63"/>
    <col customWidth="1" min="9" max="26" width="7.63"/>
  </cols>
  <sheetData>
    <row r="1">
      <c r="A1" s="1" t="s">
        <v>281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283</v>
      </c>
      <c r="B6" s="13" t="s">
        <v>284</v>
      </c>
      <c r="C6" s="15">
        <v>2000.0</v>
      </c>
      <c r="D6" s="15">
        <v>14000.0</v>
      </c>
      <c r="E6" s="15">
        <v>13135.0</v>
      </c>
      <c r="F6" s="15">
        <v>14000.0</v>
      </c>
      <c r="G6" s="15">
        <v>14000.0</v>
      </c>
      <c r="H6" s="15">
        <v>0.0</v>
      </c>
      <c r="I6" s="15">
        <f t="shared" ref="I6:I8" si="1">G6+H6</f>
        <v>14000</v>
      </c>
      <c r="J6" s="16">
        <f t="shared" ref="J6:J8" si="2">I6/12</f>
        <v>1166.666667</v>
      </c>
    </row>
    <row r="7">
      <c r="A7" s="13" t="s">
        <v>286</v>
      </c>
      <c r="B7" s="13" t="s">
        <v>51</v>
      </c>
      <c r="C7" s="15">
        <v>854.0</v>
      </c>
      <c r="D7" s="15">
        <v>780.0</v>
      </c>
      <c r="E7" s="15">
        <v>488.0</v>
      </c>
      <c r="F7" s="15">
        <v>760.0</v>
      </c>
      <c r="G7" s="15">
        <v>760.0</v>
      </c>
      <c r="H7" s="15">
        <v>0.0</v>
      </c>
      <c r="I7" s="15">
        <f t="shared" si="1"/>
        <v>760</v>
      </c>
      <c r="J7" s="16">
        <f t="shared" si="2"/>
        <v>63.33333333</v>
      </c>
    </row>
    <row r="8">
      <c r="A8" s="13" t="s">
        <v>289</v>
      </c>
      <c r="B8" s="13" t="s">
        <v>60</v>
      </c>
      <c r="C8" s="15">
        <v>275.0</v>
      </c>
      <c r="D8" s="15">
        <v>330.0</v>
      </c>
      <c r="E8" s="15">
        <v>341.0</v>
      </c>
      <c r="F8" s="15">
        <v>350.0</v>
      </c>
      <c r="G8" s="15">
        <v>350.0</v>
      </c>
      <c r="H8" s="15">
        <v>0.0</v>
      </c>
      <c r="I8" s="15">
        <f t="shared" si="1"/>
        <v>350</v>
      </c>
      <c r="J8" s="16">
        <f t="shared" si="2"/>
        <v>29.16666667</v>
      </c>
    </row>
    <row r="9">
      <c r="A9" s="17" t="s">
        <v>290</v>
      </c>
      <c r="B9" s="17"/>
      <c r="C9" s="18">
        <f t="shared" ref="C9:J9" si="3">SUM(C6:C8)</f>
        <v>3129</v>
      </c>
      <c r="D9" s="18">
        <f t="shared" si="3"/>
        <v>15110</v>
      </c>
      <c r="E9" s="18">
        <f t="shared" si="3"/>
        <v>13964</v>
      </c>
      <c r="F9" s="18">
        <f t="shared" si="3"/>
        <v>15110</v>
      </c>
      <c r="G9" s="18">
        <f t="shared" si="3"/>
        <v>15110</v>
      </c>
      <c r="H9" s="18">
        <f t="shared" si="3"/>
        <v>0</v>
      </c>
      <c r="I9" s="18">
        <f t="shared" si="3"/>
        <v>15110</v>
      </c>
      <c r="J9" s="19">
        <f t="shared" si="3"/>
        <v>1259.166667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0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88"/>
    <col customWidth="1" min="3" max="7" width="7.63"/>
    <col customWidth="1" min="8" max="8" width="9.25"/>
    <col customWidth="1" min="9" max="26" width="7.63"/>
  </cols>
  <sheetData>
    <row r="1">
      <c r="A1" s="1" t="s">
        <v>287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291</v>
      </c>
      <c r="B6" s="13" t="s">
        <v>292</v>
      </c>
      <c r="C6" s="15">
        <v>0.0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f t="shared" ref="I6:I13" si="1">G6+H6</f>
        <v>0</v>
      </c>
      <c r="J6" s="16">
        <f t="shared" ref="J6:J13" si="2">I6/12</f>
        <v>0</v>
      </c>
      <c r="K6" s="23"/>
      <c r="L6" s="23" t="s">
        <v>293</v>
      </c>
      <c r="M6" s="23"/>
      <c r="N6" s="23"/>
      <c r="O6" s="23" t="s">
        <v>294</v>
      </c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13" t="s">
        <v>100</v>
      </c>
      <c r="B7" s="13" t="s">
        <v>295</v>
      </c>
      <c r="C7" s="15">
        <v>0.0</v>
      </c>
      <c r="D7" s="15">
        <v>5704.0</v>
      </c>
      <c r="E7" s="15">
        <v>4025.0</v>
      </c>
      <c r="F7" s="15">
        <v>5818.0</v>
      </c>
      <c r="G7" s="15">
        <v>5818.0</v>
      </c>
      <c r="H7" s="15">
        <v>89.0</v>
      </c>
      <c r="I7" s="15">
        <f t="shared" si="1"/>
        <v>5907</v>
      </c>
      <c r="J7" s="16">
        <f t="shared" si="2"/>
        <v>492.25</v>
      </c>
    </row>
    <row r="8">
      <c r="A8" s="13" t="s">
        <v>296</v>
      </c>
      <c r="B8" s="13" t="s">
        <v>297</v>
      </c>
      <c r="C8" s="15">
        <v>2300.0</v>
      </c>
      <c r="D8" s="15">
        <v>2300.0</v>
      </c>
      <c r="E8" s="15">
        <v>2300.0</v>
      </c>
      <c r="F8" s="15">
        <v>2300.0</v>
      </c>
      <c r="G8" s="15">
        <v>2300.0</v>
      </c>
      <c r="H8" s="15">
        <v>0.0</v>
      </c>
      <c r="I8" s="15">
        <f t="shared" si="1"/>
        <v>2300</v>
      </c>
      <c r="J8" s="16">
        <f t="shared" si="2"/>
        <v>191.6666667</v>
      </c>
    </row>
    <row r="9">
      <c r="A9" s="13" t="s">
        <v>298</v>
      </c>
      <c r="B9" s="13" t="s">
        <v>299</v>
      </c>
      <c r="C9" s="15">
        <v>7486.0</v>
      </c>
      <c r="D9" s="15">
        <v>7500.0</v>
      </c>
      <c r="E9" s="15">
        <v>7662.0</v>
      </c>
      <c r="F9" s="15">
        <v>7500.0</v>
      </c>
      <c r="G9" s="15">
        <v>15000.0</v>
      </c>
      <c r="H9" s="15">
        <v>0.0</v>
      </c>
      <c r="I9" s="15">
        <f t="shared" si="1"/>
        <v>15000</v>
      </c>
      <c r="J9" s="16">
        <f t="shared" si="2"/>
        <v>1250</v>
      </c>
    </row>
    <row r="10">
      <c r="A10" s="13" t="s">
        <v>300</v>
      </c>
      <c r="B10" s="13" t="s">
        <v>301</v>
      </c>
      <c r="C10" s="15">
        <v>1326.0</v>
      </c>
      <c r="D10" s="15">
        <v>1500.0</v>
      </c>
      <c r="E10" s="15">
        <v>1910.0</v>
      </c>
      <c r="F10" s="15">
        <v>1500.0</v>
      </c>
      <c r="G10" s="15">
        <v>1500.0</v>
      </c>
      <c r="H10" s="15">
        <v>0.0</v>
      </c>
      <c r="I10" s="15">
        <f t="shared" si="1"/>
        <v>1500</v>
      </c>
      <c r="J10" s="16">
        <f t="shared" si="2"/>
        <v>125</v>
      </c>
    </row>
    <row r="11">
      <c r="A11" s="13" t="s">
        <v>302</v>
      </c>
      <c r="B11" s="13" t="s">
        <v>303</v>
      </c>
      <c r="C11" s="15">
        <v>75.0</v>
      </c>
      <c r="D11" s="15">
        <v>500.0</v>
      </c>
      <c r="E11" s="15">
        <v>111.0</v>
      </c>
      <c r="F11" s="15">
        <v>500.0</v>
      </c>
      <c r="G11" s="15">
        <v>500.0</v>
      </c>
      <c r="H11" s="15">
        <v>0.0</v>
      </c>
      <c r="I11" s="15">
        <f t="shared" si="1"/>
        <v>500</v>
      </c>
      <c r="J11" s="16">
        <f t="shared" si="2"/>
        <v>41.66666667</v>
      </c>
    </row>
    <row r="12">
      <c r="A12" s="13" t="s">
        <v>304</v>
      </c>
      <c r="B12" s="13" t="s">
        <v>51</v>
      </c>
      <c r="C12" s="15">
        <v>250.0</v>
      </c>
      <c r="D12" s="15">
        <v>900.0</v>
      </c>
      <c r="E12" s="15">
        <v>0.0</v>
      </c>
      <c r="F12" s="15">
        <v>300.0</v>
      </c>
      <c r="G12" s="15">
        <v>300.0</v>
      </c>
      <c r="H12" s="15">
        <v>0.0</v>
      </c>
      <c r="I12" s="15">
        <f t="shared" si="1"/>
        <v>300</v>
      </c>
      <c r="J12" s="16">
        <f t="shared" si="2"/>
        <v>25</v>
      </c>
    </row>
    <row r="13">
      <c r="A13" s="13" t="s">
        <v>306</v>
      </c>
      <c r="B13" s="13" t="s">
        <v>60</v>
      </c>
      <c r="C13" s="15">
        <v>0.0</v>
      </c>
      <c r="D13" s="15">
        <v>80.0</v>
      </c>
      <c r="E13" s="15">
        <v>0.0</v>
      </c>
      <c r="F13" s="15">
        <v>80.0</v>
      </c>
      <c r="G13" s="15">
        <v>80.0</v>
      </c>
      <c r="H13" s="15">
        <v>0.0</v>
      </c>
      <c r="I13" s="15">
        <f t="shared" si="1"/>
        <v>80</v>
      </c>
      <c r="J13" s="16">
        <f t="shared" si="2"/>
        <v>6.666666667</v>
      </c>
    </row>
    <row r="14">
      <c r="A14" s="17" t="s">
        <v>308</v>
      </c>
      <c r="B14" s="17"/>
      <c r="C14" s="18">
        <f t="shared" ref="C14:J14" si="3">SUM(C6:C13)</f>
        <v>11437</v>
      </c>
      <c r="D14" s="18">
        <f t="shared" si="3"/>
        <v>18484</v>
      </c>
      <c r="E14" s="18">
        <f t="shared" si="3"/>
        <v>16008</v>
      </c>
      <c r="F14" s="18">
        <f t="shared" si="3"/>
        <v>17998</v>
      </c>
      <c r="G14" s="18">
        <f t="shared" si="3"/>
        <v>25498</v>
      </c>
      <c r="H14" s="18">
        <f t="shared" si="3"/>
        <v>89</v>
      </c>
      <c r="I14" s="18">
        <f t="shared" si="3"/>
        <v>25587</v>
      </c>
      <c r="J14" s="19">
        <f t="shared" si="3"/>
        <v>2132.25</v>
      </c>
    </row>
    <row r="18">
      <c r="C18" s="20" t="s">
        <v>100</v>
      </c>
      <c r="E18" s="20" t="s">
        <v>309</v>
      </c>
      <c r="J18" s="20">
        <v>5907.0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75"/>
    <col customWidth="1" min="3" max="7" width="7.63"/>
    <col customWidth="1" min="8" max="8" width="8.63"/>
    <col customWidth="1" min="9" max="26" width="7.63"/>
  </cols>
  <sheetData>
    <row r="1">
      <c r="A1" s="1" t="s">
        <v>310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312</v>
      </c>
      <c r="B6" s="13" t="s">
        <v>313</v>
      </c>
      <c r="C6" s="15">
        <v>1025.0</v>
      </c>
      <c r="D6" s="15">
        <v>1135.0</v>
      </c>
      <c r="E6" s="15">
        <v>1703.0</v>
      </c>
      <c r="F6" s="15">
        <v>1135.0</v>
      </c>
      <c r="G6" s="15">
        <v>1135.0</v>
      </c>
      <c r="H6" s="15">
        <v>0.0</v>
      </c>
      <c r="I6" s="15">
        <f t="shared" ref="I6:I7" si="1">G6+H6</f>
        <v>1135</v>
      </c>
      <c r="J6" s="16">
        <f t="shared" ref="J6:J7" si="2">I6/12</f>
        <v>94.58333333</v>
      </c>
    </row>
    <row r="7">
      <c r="A7" s="13" t="s">
        <v>315</v>
      </c>
      <c r="B7" s="13" t="s">
        <v>301</v>
      </c>
      <c r="C7" s="15">
        <v>900.0</v>
      </c>
      <c r="D7" s="15">
        <v>900.0</v>
      </c>
      <c r="E7" s="15">
        <v>319.0</v>
      </c>
      <c r="F7" s="15">
        <v>900.0</v>
      </c>
      <c r="G7" s="15">
        <v>900.0</v>
      </c>
      <c r="H7" s="15">
        <v>-450.0</v>
      </c>
      <c r="I7" s="15">
        <f t="shared" si="1"/>
        <v>450</v>
      </c>
      <c r="J7" s="16">
        <f t="shared" si="2"/>
        <v>37.5</v>
      </c>
    </row>
    <row r="8">
      <c r="A8" s="17" t="s">
        <v>316</v>
      </c>
      <c r="B8" s="17"/>
      <c r="C8" s="18">
        <f t="shared" ref="C8:J8" si="3">SUM(C6:C7)</f>
        <v>1925</v>
      </c>
      <c r="D8" s="18">
        <f t="shared" si="3"/>
        <v>2035</v>
      </c>
      <c r="E8" s="18">
        <f t="shared" si="3"/>
        <v>2022</v>
      </c>
      <c r="F8" s="18">
        <f t="shared" si="3"/>
        <v>2035</v>
      </c>
      <c r="G8" s="18">
        <f t="shared" si="3"/>
        <v>2035</v>
      </c>
      <c r="H8" s="18">
        <f t="shared" si="3"/>
        <v>-450</v>
      </c>
      <c r="I8" s="18">
        <f t="shared" si="3"/>
        <v>1585</v>
      </c>
      <c r="J8" s="19">
        <f t="shared" si="3"/>
        <v>132.0833333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13.13"/>
    <col customWidth="1" min="3" max="7" width="7.63"/>
    <col customWidth="1" min="8" max="8" width="9.13"/>
    <col customWidth="1" min="9" max="26" width="7.63"/>
  </cols>
  <sheetData>
    <row r="1">
      <c r="A1" s="1" t="s">
        <v>318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A3" s="23"/>
      <c r="B3" s="23"/>
      <c r="C3" s="23"/>
      <c r="D3" s="23"/>
      <c r="E3" s="23"/>
      <c r="F3" s="23"/>
      <c r="G3" s="23"/>
      <c r="H3" s="23"/>
      <c r="I3" s="23"/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A5" s="23"/>
      <c r="B5" s="23"/>
      <c r="C5" s="23"/>
      <c r="D5" s="23"/>
      <c r="E5" s="23"/>
      <c r="F5" s="23"/>
      <c r="G5" s="23"/>
      <c r="H5" s="23"/>
      <c r="I5" s="23"/>
      <c r="J5" s="11"/>
    </row>
    <row r="6">
      <c r="A6" s="13" t="s">
        <v>319</v>
      </c>
      <c r="B6" s="13" t="s">
        <v>320</v>
      </c>
      <c r="C6" s="15">
        <v>8000.0</v>
      </c>
      <c r="D6" s="15">
        <v>8000.0</v>
      </c>
      <c r="E6" s="15">
        <v>8314.0</v>
      </c>
      <c r="F6" s="15">
        <v>0.0</v>
      </c>
      <c r="G6" s="15">
        <v>8000.0</v>
      </c>
      <c r="H6" s="15">
        <v>0.0</v>
      </c>
      <c r="I6" s="15">
        <f t="shared" ref="I6:I37" si="1">G6+H6</f>
        <v>8000</v>
      </c>
      <c r="J6" s="16">
        <f t="shared" ref="J6:J37" si="2">I6/12</f>
        <v>666.6666667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13" t="s">
        <v>323</v>
      </c>
      <c r="B7" s="13" t="s">
        <v>320</v>
      </c>
      <c r="C7" s="15">
        <v>9178.0</v>
      </c>
      <c r="D7" s="15">
        <v>9300.0</v>
      </c>
      <c r="E7" s="15">
        <v>9042.0</v>
      </c>
      <c r="F7" s="15">
        <v>9300.0</v>
      </c>
      <c r="G7" s="15">
        <v>9300.0</v>
      </c>
      <c r="H7" s="15">
        <v>0.0</v>
      </c>
      <c r="I7" s="15">
        <f t="shared" si="1"/>
        <v>9300</v>
      </c>
      <c r="J7" s="16">
        <f t="shared" si="2"/>
        <v>775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3" t="s">
        <v>324</v>
      </c>
      <c r="B8" s="13" t="s">
        <v>320</v>
      </c>
      <c r="C8" s="15">
        <v>900.0</v>
      </c>
      <c r="D8" s="15">
        <v>900.0</v>
      </c>
      <c r="E8" s="15">
        <v>986.0</v>
      </c>
      <c r="F8" s="15">
        <v>900.0</v>
      </c>
      <c r="G8" s="15">
        <v>1000.0</v>
      </c>
      <c r="H8" s="15">
        <v>0.0</v>
      </c>
      <c r="I8" s="15">
        <f t="shared" si="1"/>
        <v>1000</v>
      </c>
      <c r="J8" s="16">
        <f t="shared" si="2"/>
        <v>83.33333333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13" t="s">
        <v>325</v>
      </c>
      <c r="B9" s="13" t="s">
        <v>320</v>
      </c>
      <c r="C9" s="15">
        <v>29854.0</v>
      </c>
      <c r="D9" s="15">
        <v>34420.0</v>
      </c>
      <c r="E9" s="15">
        <v>29732.0</v>
      </c>
      <c r="F9" s="15">
        <v>37862.0</v>
      </c>
      <c r="G9" s="15">
        <v>31051.0</v>
      </c>
      <c r="H9" s="15">
        <v>0.0</v>
      </c>
      <c r="I9" s="15">
        <f t="shared" si="1"/>
        <v>31051</v>
      </c>
      <c r="J9" s="16">
        <f t="shared" si="2"/>
        <v>2587.583333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3" t="s">
        <v>328</v>
      </c>
      <c r="B10" s="13" t="s">
        <v>320</v>
      </c>
      <c r="C10" s="15">
        <v>0.0</v>
      </c>
      <c r="D10" s="15">
        <v>0.0</v>
      </c>
      <c r="E10" s="15">
        <v>0.0</v>
      </c>
      <c r="F10" s="15">
        <v>0.0</v>
      </c>
      <c r="G10" s="15">
        <v>13600.0</v>
      </c>
      <c r="H10" s="15">
        <v>0.0</v>
      </c>
      <c r="I10" s="15">
        <f t="shared" si="1"/>
        <v>13600</v>
      </c>
      <c r="J10" s="16">
        <f t="shared" si="2"/>
        <v>1133.333333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>
      <c r="A11" s="13" t="s">
        <v>329</v>
      </c>
      <c r="B11" s="13" t="s">
        <v>320</v>
      </c>
      <c r="C11" s="15">
        <v>5326.0</v>
      </c>
      <c r="D11" s="15">
        <v>4100.0</v>
      </c>
      <c r="E11" s="15">
        <v>5742.0</v>
      </c>
      <c r="F11" s="15">
        <v>4500.0</v>
      </c>
      <c r="G11" s="15">
        <v>18842.0</v>
      </c>
      <c r="H11" s="15">
        <v>0.0</v>
      </c>
      <c r="I11" s="15">
        <f t="shared" si="1"/>
        <v>18842</v>
      </c>
      <c r="J11" s="16">
        <f t="shared" si="2"/>
        <v>1570.166667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3" t="s">
        <v>332</v>
      </c>
      <c r="B12" s="13" t="s">
        <v>320</v>
      </c>
      <c r="C12" s="15">
        <v>0.0</v>
      </c>
      <c r="D12" s="15">
        <v>0.0</v>
      </c>
      <c r="E12" s="15">
        <v>0.0</v>
      </c>
      <c r="F12" s="15">
        <v>3500.0</v>
      </c>
      <c r="G12" s="15">
        <v>0.0</v>
      </c>
      <c r="H12" s="15">
        <v>0.0</v>
      </c>
      <c r="I12" s="15">
        <f t="shared" si="1"/>
        <v>0</v>
      </c>
      <c r="J12" s="16">
        <f t="shared" si="2"/>
        <v>0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13" t="s">
        <v>337</v>
      </c>
      <c r="B13" s="13" t="s">
        <v>338</v>
      </c>
      <c r="C13" s="15">
        <v>3274.0</v>
      </c>
      <c r="D13" s="15">
        <v>3800.0</v>
      </c>
      <c r="E13" s="15">
        <v>3719.0</v>
      </c>
      <c r="F13" s="15">
        <v>3400.0</v>
      </c>
      <c r="G13" s="15">
        <v>3800.0</v>
      </c>
      <c r="H13" s="15">
        <v>0.0</v>
      </c>
      <c r="I13" s="15">
        <f t="shared" si="1"/>
        <v>3800</v>
      </c>
      <c r="J13" s="16">
        <f t="shared" si="2"/>
        <v>316.6666667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3" t="s">
        <v>339</v>
      </c>
      <c r="B14" s="13" t="s">
        <v>338</v>
      </c>
      <c r="C14" s="15">
        <v>8412.0</v>
      </c>
      <c r="D14" s="15">
        <v>10000.0</v>
      </c>
      <c r="E14" s="15">
        <v>8737.0</v>
      </c>
      <c r="F14" s="15">
        <v>11000.0</v>
      </c>
      <c r="G14" s="15">
        <v>13400.0</v>
      </c>
      <c r="H14" s="15">
        <v>0.0</v>
      </c>
      <c r="I14" s="15">
        <f t="shared" si="1"/>
        <v>13400</v>
      </c>
      <c r="J14" s="16">
        <f t="shared" si="2"/>
        <v>1116.666667</v>
      </c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13" t="s">
        <v>341</v>
      </c>
      <c r="B15" s="13" t="s">
        <v>342</v>
      </c>
      <c r="C15" s="15">
        <v>751.0</v>
      </c>
      <c r="D15" s="15">
        <v>900.0</v>
      </c>
      <c r="E15" s="15">
        <v>938.0</v>
      </c>
      <c r="F15" s="15">
        <v>0.0</v>
      </c>
      <c r="G15" s="15">
        <v>900.0</v>
      </c>
      <c r="H15" s="15">
        <v>0.0</v>
      </c>
      <c r="I15" s="15">
        <f t="shared" si="1"/>
        <v>900</v>
      </c>
      <c r="J15" s="16">
        <f t="shared" si="2"/>
        <v>75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>
      <c r="A16" s="13" t="s">
        <v>344</v>
      </c>
      <c r="B16" s="13" t="s">
        <v>342</v>
      </c>
      <c r="C16" s="15">
        <v>651.0</v>
      </c>
      <c r="D16" s="15">
        <v>525.0</v>
      </c>
      <c r="E16" s="15">
        <v>479.0</v>
      </c>
      <c r="F16" s="15">
        <v>650.0</v>
      </c>
      <c r="G16" s="15">
        <v>650.0</v>
      </c>
      <c r="H16" s="15">
        <v>0.0</v>
      </c>
      <c r="I16" s="15">
        <f t="shared" si="1"/>
        <v>650</v>
      </c>
      <c r="J16" s="16">
        <f t="shared" si="2"/>
        <v>54.16666667</v>
      </c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>
      <c r="A17" s="13" t="s">
        <v>345</v>
      </c>
      <c r="B17" s="13" t="s">
        <v>342</v>
      </c>
      <c r="C17" s="15">
        <v>1109.0</v>
      </c>
      <c r="D17" s="15">
        <v>1320.0</v>
      </c>
      <c r="E17" s="15">
        <v>1420.0</v>
      </c>
      <c r="F17" s="15">
        <v>1452.0</v>
      </c>
      <c r="G17" s="15">
        <v>1597.0</v>
      </c>
      <c r="H17" s="15">
        <v>0.0</v>
      </c>
      <c r="I17" s="15">
        <f t="shared" si="1"/>
        <v>1597</v>
      </c>
      <c r="J17" s="16">
        <f t="shared" si="2"/>
        <v>133.0833333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13" t="s">
        <v>346</v>
      </c>
      <c r="B18" s="13" t="s">
        <v>342</v>
      </c>
      <c r="C18" s="15">
        <v>0.0</v>
      </c>
      <c r="D18" s="15">
        <v>0.0</v>
      </c>
      <c r="E18" s="15">
        <v>0.0</v>
      </c>
      <c r="F18" s="15">
        <v>0.0</v>
      </c>
      <c r="G18" s="15">
        <v>900.0</v>
      </c>
      <c r="H18" s="15">
        <v>0.0</v>
      </c>
      <c r="I18" s="15">
        <f t="shared" si="1"/>
        <v>900</v>
      </c>
      <c r="J18" s="16">
        <f t="shared" si="2"/>
        <v>75</v>
      </c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13" t="s">
        <v>347</v>
      </c>
      <c r="B19" s="13" t="s">
        <v>342</v>
      </c>
      <c r="C19" s="15">
        <v>168.0</v>
      </c>
      <c r="D19" s="15">
        <v>275.0</v>
      </c>
      <c r="E19" s="15">
        <v>162.0</v>
      </c>
      <c r="F19" s="15">
        <v>200.0</v>
      </c>
      <c r="G19" s="15">
        <v>400.0</v>
      </c>
      <c r="H19" s="15">
        <v>0.0</v>
      </c>
      <c r="I19" s="15">
        <f t="shared" si="1"/>
        <v>400</v>
      </c>
      <c r="J19" s="16">
        <f t="shared" si="2"/>
        <v>33.33333333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13" t="s">
        <v>350</v>
      </c>
      <c r="B20" s="13" t="s">
        <v>351</v>
      </c>
      <c r="C20" s="15">
        <v>0.0</v>
      </c>
      <c r="D20" s="15">
        <v>200.0</v>
      </c>
      <c r="E20" s="15">
        <v>0.0</v>
      </c>
      <c r="F20" s="15">
        <v>200.0</v>
      </c>
      <c r="G20" s="15">
        <v>200.0</v>
      </c>
      <c r="H20" s="15">
        <v>0.0</v>
      </c>
      <c r="I20" s="15">
        <f t="shared" si="1"/>
        <v>200</v>
      </c>
      <c r="J20" s="16">
        <f t="shared" si="2"/>
        <v>16.66666667</v>
      </c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13" t="s">
        <v>352</v>
      </c>
      <c r="B21" s="13" t="s">
        <v>353</v>
      </c>
      <c r="C21" s="15">
        <v>1260.0</v>
      </c>
      <c r="D21" s="15">
        <v>2000.0</v>
      </c>
      <c r="E21" s="15">
        <v>1378.0</v>
      </c>
      <c r="F21" s="15">
        <v>0.0</v>
      </c>
      <c r="G21" s="15">
        <v>6000.0</v>
      </c>
      <c r="H21" s="15">
        <v>0.0</v>
      </c>
      <c r="I21" s="15">
        <f t="shared" si="1"/>
        <v>6000</v>
      </c>
      <c r="J21" s="16">
        <f t="shared" si="2"/>
        <v>500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13" t="s">
        <v>357</v>
      </c>
      <c r="B22" s="13" t="s">
        <v>353</v>
      </c>
      <c r="C22" s="15">
        <v>7726.0</v>
      </c>
      <c r="D22" s="15">
        <v>700.0</v>
      </c>
      <c r="E22" s="15">
        <v>1278.0</v>
      </c>
      <c r="F22" s="15">
        <v>200.0</v>
      </c>
      <c r="G22" s="15">
        <v>1278.0</v>
      </c>
      <c r="H22" s="15">
        <v>0.0</v>
      </c>
      <c r="I22" s="15">
        <f t="shared" si="1"/>
        <v>1278</v>
      </c>
      <c r="J22" s="16">
        <f t="shared" si="2"/>
        <v>106.5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13" t="s">
        <v>361</v>
      </c>
      <c r="B23" s="13" t="s">
        <v>363</v>
      </c>
      <c r="C23" s="15">
        <v>7968.0</v>
      </c>
      <c r="D23" s="15">
        <v>7500.0</v>
      </c>
      <c r="E23" s="15">
        <v>8059.0</v>
      </c>
      <c r="F23" s="15">
        <v>6300.0</v>
      </c>
      <c r="G23" s="15">
        <v>8000.0</v>
      </c>
      <c r="H23" s="15">
        <v>0.0</v>
      </c>
      <c r="I23" s="15">
        <f t="shared" si="1"/>
        <v>8000</v>
      </c>
      <c r="J23" s="16">
        <f t="shared" si="2"/>
        <v>666.6666667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13" t="s">
        <v>367</v>
      </c>
      <c r="B24" s="13" t="s">
        <v>368</v>
      </c>
      <c r="C24" s="15">
        <v>23467.0</v>
      </c>
      <c r="D24" s="15">
        <v>37583.0</v>
      </c>
      <c r="E24" s="15">
        <v>31605.0</v>
      </c>
      <c r="F24" s="15">
        <v>20000.0</v>
      </c>
      <c r="G24" s="15">
        <v>32000.0</v>
      </c>
      <c r="H24" s="15">
        <v>0.0</v>
      </c>
      <c r="I24" s="15">
        <f t="shared" si="1"/>
        <v>32000</v>
      </c>
      <c r="J24" s="16">
        <f t="shared" si="2"/>
        <v>2666.666667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13" t="s">
        <v>372</v>
      </c>
      <c r="B25" s="13" t="s">
        <v>373</v>
      </c>
      <c r="C25" s="15">
        <v>3350.0</v>
      </c>
      <c r="D25" s="15">
        <v>5100.0</v>
      </c>
      <c r="E25" s="15">
        <v>4065.0</v>
      </c>
      <c r="F25" s="15">
        <v>0.0</v>
      </c>
      <c r="G25" s="15">
        <v>4500.0</v>
      </c>
      <c r="H25" s="15">
        <v>0.0</v>
      </c>
      <c r="I25" s="15">
        <f t="shared" si="1"/>
        <v>4500</v>
      </c>
      <c r="J25" s="16">
        <f t="shared" si="2"/>
        <v>375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13" t="s">
        <v>377</v>
      </c>
      <c r="B26" s="13" t="s">
        <v>373</v>
      </c>
      <c r="C26" s="15">
        <v>7883.0</v>
      </c>
      <c r="D26" s="15">
        <v>8300.0</v>
      </c>
      <c r="E26" s="15">
        <v>7072.0</v>
      </c>
      <c r="F26" s="15">
        <v>8000.0</v>
      </c>
      <c r="G26" s="15">
        <v>8000.0</v>
      </c>
      <c r="H26" s="15">
        <v>0.0</v>
      </c>
      <c r="I26" s="15">
        <f t="shared" si="1"/>
        <v>8000</v>
      </c>
      <c r="J26" s="16">
        <f t="shared" si="2"/>
        <v>666.6666667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13" t="s">
        <v>383</v>
      </c>
      <c r="B27" s="13" t="s">
        <v>373</v>
      </c>
      <c r="C27" s="15">
        <v>0.0</v>
      </c>
      <c r="D27" s="15">
        <v>0.0</v>
      </c>
      <c r="E27" s="15">
        <v>0.0</v>
      </c>
      <c r="F27" s="15">
        <v>0.0</v>
      </c>
      <c r="G27" s="15">
        <v>13345.0</v>
      </c>
      <c r="H27" s="15">
        <v>-13345.0</v>
      </c>
      <c r="I27" s="15">
        <f t="shared" si="1"/>
        <v>0</v>
      </c>
      <c r="J27" s="16">
        <f t="shared" si="2"/>
        <v>0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13" t="s">
        <v>386</v>
      </c>
      <c r="B28" s="13" t="s">
        <v>373</v>
      </c>
      <c r="C28" s="15">
        <v>596.0</v>
      </c>
      <c r="D28" s="15">
        <v>676.0</v>
      </c>
      <c r="E28" s="15">
        <v>918.0</v>
      </c>
      <c r="F28" s="15">
        <v>2700.0</v>
      </c>
      <c r="G28" s="15">
        <v>0.0</v>
      </c>
      <c r="H28" s="15">
        <v>0.0</v>
      </c>
      <c r="I28" s="15">
        <f t="shared" si="1"/>
        <v>0</v>
      </c>
      <c r="J28" s="16">
        <f t="shared" si="2"/>
        <v>0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13" t="s">
        <v>389</v>
      </c>
      <c r="B29" s="13" t="s">
        <v>390</v>
      </c>
      <c r="C29" s="15">
        <v>875.0</v>
      </c>
      <c r="D29" s="15">
        <v>1000.0</v>
      </c>
      <c r="E29" s="15">
        <v>1000.0</v>
      </c>
      <c r="F29" s="15">
        <v>1000.0</v>
      </c>
      <c r="G29" s="15">
        <v>3000.0</v>
      </c>
      <c r="H29" s="15">
        <v>0.0</v>
      </c>
      <c r="I29" s="15">
        <f t="shared" si="1"/>
        <v>3000</v>
      </c>
      <c r="J29" s="16">
        <f t="shared" si="2"/>
        <v>250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13" t="s">
        <v>395</v>
      </c>
      <c r="B30" s="13" t="s">
        <v>390</v>
      </c>
      <c r="C30" s="15">
        <v>16841.0</v>
      </c>
      <c r="D30" s="15">
        <v>15000.0</v>
      </c>
      <c r="E30" s="15">
        <v>18889.0</v>
      </c>
      <c r="F30" s="15">
        <v>17000.0</v>
      </c>
      <c r="G30" s="15">
        <v>19000.0</v>
      </c>
      <c r="H30" s="15">
        <v>0.0</v>
      </c>
      <c r="I30" s="15">
        <f t="shared" si="1"/>
        <v>19000</v>
      </c>
      <c r="J30" s="16">
        <f t="shared" si="2"/>
        <v>1583.333333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13" t="s">
        <v>400</v>
      </c>
      <c r="B31" s="13" t="s">
        <v>401</v>
      </c>
      <c r="C31" s="15">
        <v>2282.0</v>
      </c>
      <c r="D31" s="15">
        <v>2700.0</v>
      </c>
      <c r="E31" s="15">
        <v>2558.0</v>
      </c>
      <c r="F31" s="15">
        <v>1100.0</v>
      </c>
      <c r="G31" s="15">
        <v>2700.0</v>
      </c>
      <c r="H31" s="15">
        <v>-2700.0</v>
      </c>
      <c r="I31" s="15">
        <f t="shared" si="1"/>
        <v>0</v>
      </c>
      <c r="J31" s="16">
        <f t="shared" si="2"/>
        <v>0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13" t="s">
        <v>405</v>
      </c>
      <c r="B32" s="13" t="s">
        <v>401</v>
      </c>
      <c r="C32" s="15">
        <v>1613.0</v>
      </c>
      <c r="D32" s="15">
        <v>1500.0</v>
      </c>
      <c r="E32" s="15">
        <v>1370.0</v>
      </c>
      <c r="F32" s="15">
        <v>1250.0</v>
      </c>
      <c r="G32" s="15">
        <v>1200.0</v>
      </c>
      <c r="H32" s="15">
        <v>-1200.0</v>
      </c>
      <c r="I32" s="15">
        <f t="shared" si="1"/>
        <v>0</v>
      </c>
      <c r="J32" s="16">
        <f t="shared" si="2"/>
        <v>0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13" t="s">
        <v>410</v>
      </c>
      <c r="B33" s="13" t="s">
        <v>411</v>
      </c>
      <c r="C33" s="15">
        <v>0.0</v>
      </c>
      <c r="D33" s="15">
        <v>500.0</v>
      </c>
      <c r="E33" s="15">
        <v>0.0</v>
      </c>
      <c r="F33" s="15">
        <v>500.0</v>
      </c>
      <c r="G33" s="15">
        <v>500.0</v>
      </c>
      <c r="H33" s="15">
        <v>0.0</v>
      </c>
      <c r="I33" s="15">
        <f t="shared" si="1"/>
        <v>500</v>
      </c>
      <c r="J33" s="16">
        <f t="shared" si="2"/>
        <v>41.66666667</v>
      </c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13" t="s">
        <v>414</v>
      </c>
      <c r="B34" s="13" t="s">
        <v>401</v>
      </c>
      <c r="C34" s="15">
        <v>0.0</v>
      </c>
      <c r="D34" s="15">
        <v>1100.0</v>
      </c>
      <c r="E34" s="15">
        <v>0.0</v>
      </c>
      <c r="F34" s="15">
        <v>1100.0</v>
      </c>
      <c r="G34" s="15">
        <v>1100.0</v>
      </c>
      <c r="H34" s="15">
        <v>-1100.0</v>
      </c>
      <c r="I34" s="15">
        <f t="shared" si="1"/>
        <v>0</v>
      </c>
      <c r="J34" s="16">
        <f t="shared" si="2"/>
        <v>0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13" t="s">
        <v>416</v>
      </c>
      <c r="B35" s="13" t="s">
        <v>417</v>
      </c>
      <c r="C35" s="15">
        <v>1260.0</v>
      </c>
      <c r="D35" s="15">
        <v>2000.0</v>
      </c>
      <c r="E35" s="15">
        <v>1378.0</v>
      </c>
      <c r="F35" s="15">
        <v>0.0</v>
      </c>
      <c r="G35" s="15">
        <v>0.0</v>
      </c>
      <c r="H35" s="15">
        <v>0.0</v>
      </c>
      <c r="I35" s="15">
        <f t="shared" si="1"/>
        <v>0</v>
      </c>
      <c r="J35" s="16">
        <f t="shared" si="2"/>
        <v>0</v>
      </c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13" t="s">
        <v>419</v>
      </c>
      <c r="B36" s="13" t="s">
        <v>417</v>
      </c>
      <c r="C36" s="15">
        <v>0.0</v>
      </c>
      <c r="D36" s="15">
        <v>500.0</v>
      </c>
      <c r="E36" s="15">
        <v>0.0</v>
      </c>
      <c r="F36" s="15">
        <v>0.0</v>
      </c>
      <c r="G36" s="15">
        <v>500.0</v>
      </c>
      <c r="H36" s="15">
        <v>0.0</v>
      </c>
      <c r="I36" s="15">
        <f t="shared" si="1"/>
        <v>500</v>
      </c>
      <c r="J36" s="16">
        <f t="shared" si="2"/>
        <v>41.66666667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13" t="s">
        <v>420</v>
      </c>
      <c r="B37" s="13" t="s">
        <v>421</v>
      </c>
      <c r="C37" s="15">
        <v>0.0</v>
      </c>
      <c r="D37" s="15">
        <v>0.0</v>
      </c>
      <c r="E37" s="15">
        <v>0.0</v>
      </c>
      <c r="F37" s="15">
        <v>34900.0</v>
      </c>
      <c r="G37" s="15">
        <v>0.0</v>
      </c>
      <c r="H37" s="15">
        <v>0.0</v>
      </c>
      <c r="I37" s="15">
        <f t="shared" si="1"/>
        <v>0</v>
      </c>
      <c r="J37" s="16">
        <f t="shared" si="2"/>
        <v>0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17" t="s">
        <v>423</v>
      </c>
      <c r="B38" s="17"/>
      <c r="C38" s="18">
        <f t="shared" ref="C38:J38" si="3">SUM(C6:C37)</f>
        <v>142744</v>
      </c>
      <c r="D38" s="18">
        <f t="shared" si="3"/>
        <v>159899</v>
      </c>
      <c r="E38" s="18">
        <f t="shared" si="3"/>
        <v>148841</v>
      </c>
      <c r="F38" s="18">
        <f t="shared" si="3"/>
        <v>167014</v>
      </c>
      <c r="G38" s="18">
        <f t="shared" si="3"/>
        <v>204763</v>
      </c>
      <c r="H38" s="18">
        <f t="shared" si="3"/>
        <v>-18345</v>
      </c>
      <c r="I38" s="18">
        <f t="shared" si="3"/>
        <v>186418</v>
      </c>
      <c r="J38" s="19">
        <f t="shared" si="3"/>
        <v>15534.83333</v>
      </c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7.63"/>
    <col customWidth="1" min="8" max="8" width="8.75"/>
    <col customWidth="1" min="9" max="26" width="7.63"/>
  </cols>
  <sheetData>
    <row r="1">
      <c r="A1" s="1" t="s">
        <v>327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330</v>
      </c>
      <c r="B6" s="13" t="s">
        <v>331</v>
      </c>
      <c r="C6" s="15">
        <v>124651.0</v>
      </c>
      <c r="D6" s="15">
        <v>124071.0</v>
      </c>
      <c r="E6" s="15">
        <v>120877.0</v>
      </c>
      <c r="F6" s="15">
        <v>127173.0</v>
      </c>
      <c r="G6" s="15">
        <v>127173.0</v>
      </c>
      <c r="H6" s="15">
        <v>19000.0</v>
      </c>
      <c r="I6" s="15">
        <f>G6+H6</f>
        <v>146173</v>
      </c>
      <c r="J6" s="16">
        <f>I6/4</f>
        <v>36543.25</v>
      </c>
      <c r="L6" s="20" t="s">
        <v>333</v>
      </c>
      <c r="P6" s="20" t="s">
        <v>335</v>
      </c>
    </row>
    <row r="7">
      <c r="A7" s="17" t="s">
        <v>336</v>
      </c>
      <c r="B7" s="17"/>
      <c r="C7" s="18">
        <f t="shared" ref="C7:J7" si="1">SUM(C6)</f>
        <v>124651</v>
      </c>
      <c r="D7" s="18">
        <f t="shared" si="1"/>
        <v>124071</v>
      </c>
      <c r="E7" s="18">
        <f t="shared" si="1"/>
        <v>120877</v>
      </c>
      <c r="F7" s="18">
        <f t="shared" si="1"/>
        <v>127173</v>
      </c>
      <c r="G7" s="18">
        <f t="shared" si="1"/>
        <v>127173</v>
      </c>
      <c r="H7" s="18">
        <f t="shared" si="1"/>
        <v>19000</v>
      </c>
      <c r="I7" s="18">
        <f t="shared" si="1"/>
        <v>146173</v>
      </c>
      <c r="J7" s="19">
        <f t="shared" si="1"/>
        <v>36543.25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" width="16.75"/>
    <col customWidth="1" min="3" max="3" width="8.5"/>
    <col customWidth="1" min="4" max="4" width="8.38"/>
    <col customWidth="1" min="5" max="5" width="8.75"/>
    <col customWidth="1" min="6" max="7" width="8.38"/>
    <col customWidth="1" min="8" max="8" width="8.5"/>
    <col customWidth="1" min="9" max="9" width="8.38"/>
    <col customWidth="1" min="10" max="10" width="8.75"/>
    <col customWidth="1" min="11" max="26" width="7.63"/>
  </cols>
  <sheetData>
    <row r="1">
      <c r="A1" s="1" t="s">
        <v>348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354</v>
      </c>
      <c r="B6" s="13" t="s">
        <v>355</v>
      </c>
      <c r="C6" s="15">
        <v>96000.0</v>
      </c>
      <c r="D6" s="15">
        <v>111300.0</v>
      </c>
      <c r="E6" s="15">
        <v>135917.0</v>
      </c>
      <c r="F6" s="15">
        <v>113526.0</v>
      </c>
      <c r="G6" s="15">
        <v>116796.0</v>
      </c>
      <c r="H6" s="15">
        <v>0.0</v>
      </c>
      <c r="I6" s="15">
        <f t="shared" ref="I6:I25" si="1">G6+H6</f>
        <v>116796</v>
      </c>
      <c r="J6" s="16">
        <f t="shared" ref="J6:J25" si="2">I6/12</f>
        <v>9733</v>
      </c>
    </row>
    <row r="7">
      <c r="A7" s="13" t="s">
        <v>358</v>
      </c>
      <c r="B7" s="13" t="s">
        <v>359</v>
      </c>
      <c r="C7" s="15">
        <v>35037.0</v>
      </c>
      <c r="D7" s="15">
        <v>45159.0</v>
      </c>
      <c r="E7" s="15">
        <v>38333.0</v>
      </c>
      <c r="F7" s="15">
        <v>45159.0</v>
      </c>
      <c r="G7" s="15">
        <v>59016.0</v>
      </c>
      <c r="H7" s="15">
        <v>-17400.0</v>
      </c>
      <c r="I7" s="15">
        <f t="shared" si="1"/>
        <v>41616</v>
      </c>
      <c r="J7" s="16">
        <f t="shared" si="2"/>
        <v>3468</v>
      </c>
      <c r="L7" s="23"/>
    </row>
    <row r="8">
      <c r="A8" s="13" t="s">
        <v>360</v>
      </c>
      <c r="B8" s="13" t="s">
        <v>362</v>
      </c>
      <c r="C8" s="15">
        <v>557176.0</v>
      </c>
      <c r="D8" s="15">
        <v>697362.0</v>
      </c>
      <c r="E8" s="15">
        <v>619753.0</v>
      </c>
      <c r="F8" s="15">
        <v>774446.0</v>
      </c>
      <c r="G8" s="15">
        <v>854946.0</v>
      </c>
      <c r="H8" s="15">
        <v>-46000.0</v>
      </c>
      <c r="I8" s="15">
        <f t="shared" si="1"/>
        <v>808946</v>
      </c>
      <c r="J8" s="16">
        <f t="shared" si="2"/>
        <v>67412.16667</v>
      </c>
    </row>
    <row r="9">
      <c r="A9" s="13" t="s">
        <v>364</v>
      </c>
      <c r="B9" s="13" t="s">
        <v>365</v>
      </c>
      <c r="C9" s="15">
        <v>32703.0</v>
      </c>
      <c r="D9" s="15">
        <v>34426.0</v>
      </c>
      <c r="E9" s="15">
        <v>37160.0</v>
      </c>
      <c r="F9" s="15">
        <v>36835.0</v>
      </c>
      <c r="G9" s="15">
        <v>23125.0</v>
      </c>
      <c r="H9" s="15">
        <v>0.0</v>
      </c>
      <c r="I9" s="15">
        <f t="shared" si="1"/>
        <v>23125</v>
      </c>
      <c r="J9" s="16">
        <f t="shared" si="2"/>
        <v>1927.083333</v>
      </c>
    </row>
    <row r="10">
      <c r="A10" s="13" t="s">
        <v>369</v>
      </c>
      <c r="B10" s="13" t="s">
        <v>370</v>
      </c>
      <c r="C10" s="15">
        <v>101322.0</v>
      </c>
      <c r="D10" s="15">
        <v>98853.0</v>
      </c>
      <c r="E10" s="15">
        <v>75038.0</v>
      </c>
      <c r="F10" s="15">
        <v>105772.0</v>
      </c>
      <c r="G10" s="15">
        <v>92880.0</v>
      </c>
      <c r="H10" s="15">
        <v>0.0</v>
      </c>
      <c r="I10" s="15">
        <f t="shared" si="1"/>
        <v>92880</v>
      </c>
      <c r="J10" s="16">
        <f t="shared" si="2"/>
        <v>7740</v>
      </c>
    </row>
    <row r="11">
      <c r="A11" s="13" t="s">
        <v>371</v>
      </c>
      <c r="B11" s="13" t="s">
        <v>374</v>
      </c>
      <c r="C11" s="15">
        <v>40969.0</v>
      </c>
      <c r="D11" s="15">
        <v>45109.0</v>
      </c>
      <c r="E11" s="15">
        <v>59890.0</v>
      </c>
      <c r="F11" s="15">
        <v>47147.0</v>
      </c>
      <c r="G11" s="15">
        <v>49267.0</v>
      </c>
      <c r="H11" s="15">
        <v>0.0</v>
      </c>
      <c r="I11" s="15">
        <f t="shared" si="1"/>
        <v>49267</v>
      </c>
      <c r="J11" s="16">
        <f t="shared" si="2"/>
        <v>4105.583333</v>
      </c>
    </row>
    <row r="12">
      <c r="A12" s="13" t="s">
        <v>375</v>
      </c>
      <c r="B12" s="13" t="s">
        <v>376</v>
      </c>
      <c r="C12" s="15">
        <v>20000.0</v>
      </c>
      <c r="D12" s="15">
        <v>20400.0</v>
      </c>
      <c r="E12" s="15">
        <v>14690.0</v>
      </c>
      <c r="F12" s="15">
        <v>20400.0</v>
      </c>
      <c r="G12" s="15">
        <v>15500.0</v>
      </c>
      <c r="H12" s="15">
        <v>0.0</v>
      </c>
      <c r="I12" s="15">
        <f t="shared" si="1"/>
        <v>15500</v>
      </c>
      <c r="J12" s="16">
        <f t="shared" si="2"/>
        <v>1291.666667</v>
      </c>
    </row>
    <row r="13">
      <c r="A13" s="13" t="s">
        <v>378</v>
      </c>
      <c r="B13" s="13" t="s">
        <v>379</v>
      </c>
      <c r="C13" s="15">
        <v>8295.0</v>
      </c>
      <c r="D13" s="15">
        <v>7275.0</v>
      </c>
      <c r="E13" s="15">
        <v>1219.0</v>
      </c>
      <c r="F13" s="15">
        <v>8100.0</v>
      </c>
      <c r="G13" s="15">
        <v>8100.0</v>
      </c>
      <c r="H13" s="15">
        <v>0.0</v>
      </c>
      <c r="I13" s="15">
        <f t="shared" si="1"/>
        <v>8100</v>
      </c>
      <c r="J13" s="16">
        <f t="shared" si="2"/>
        <v>675</v>
      </c>
    </row>
    <row r="14">
      <c r="A14" s="13" t="s">
        <v>380</v>
      </c>
      <c r="B14" s="13" t="s">
        <v>381</v>
      </c>
      <c r="C14" s="15">
        <v>4500.0</v>
      </c>
      <c r="D14" s="15">
        <v>4500.0</v>
      </c>
      <c r="E14" s="15">
        <v>1523.0</v>
      </c>
      <c r="F14" s="15">
        <v>3500.0</v>
      </c>
      <c r="G14" s="15">
        <v>2000.0</v>
      </c>
      <c r="H14" s="15">
        <v>0.0</v>
      </c>
      <c r="I14" s="15">
        <f t="shared" si="1"/>
        <v>2000</v>
      </c>
      <c r="J14" s="16">
        <f t="shared" si="2"/>
        <v>166.6666667</v>
      </c>
    </row>
    <row r="15">
      <c r="A15" s="13" t="s">
        <v>384</v>
      </c>
      <c r="B15" s="13" t="s">
        <v>385</v>
      </c>
      <c r="C15" s="15">
        <v>24395.0</v>
      </c>
      <c r="D15" s="15">
        <v>30029.0</v>
      </c>
      <c r="E15" s="15">
        <v>18446.0</v>
      </c>
      <c r="F15" s="15">
        <v>26794.0</v>
      </c>
      <c r="G15" s="15">
        <v>26955.0</v>
      </c>
      <c r="H15" s="15">
        <v>0.0</v>
      </c>
      <c r="I15" s="15">
        <f t="shared" si="1"/>
        <v>26955</v>
      </c>
      <c r="J15" s="16">
        <f t="shared" si="2"/>
        <v>2246.25</v>
      </c>
    </row>
    <row r="16">
      <c r="A16" s="13" t="s">
        <v>387</v>
      </c>
      <c r="B16" s="13" t="s">
        <v>388</v>
      </c>
      <c r="C16" s="15">
        <v>21860.0</v>
      </c>
      <c r="D16" s="15">
        <v>29425.0</v>
      </c>
      <c r="E16" s="15">
        <v>28775.0</v>
      </c>
      <c r="F16" s="15">
        <v>29425.0</v>
      </c>
      <c r="G16" s="15">
        <v>31348.0</v>
      </c>
      <c r="H16" s="15">
        <v>0.0</v>
      </c>
      <c r="I16" s="15">
        <f t="shared" si="1"/>
        <v>31348</v>
      </c>
      <c r="J16" s="16">
        <f t="shared" si="2"/>
        <v>2612.333333</v>
      </c>
    </row>
    <row r="17">
      <c r="A17" s="13" t="s">
        <v>391</v>
      </c>
      <c r="B17" s="13" t="s">
        <v>392</v>
      </c>
      <c r="C17" s="15">
        <v>7783.0</v>
      </c>
      <c r="D17" s="15">
        <v>10740.0</v>
      </c>
      <c r="E17" s="15">
        <v>8483.0</v>
      </c>
      <c r="F17" s="15">
        <v>9740.0</v>
      </c>
      <c r="G17" s="15">
        <v>9110.0</v>
      </c>
      <c r="H17" s="15">
        <v>0.0</v>
      </c>
      <c r="I17" s="15">
        <f t="shared" si="1"/>
        <v>9110</v>
      </c>
      <c r="J17" s="16">
        <f t="shared" si="2"/>
        <v>759.1666667</v>
      </c>
    </row>
    <row r="18">
      <c r="A18" s="13" t="s">
        <v>393</v>
      </c>
      <c r="B18" s="13" t="s">
        <v>390</v>
      </c>
      <c r="C18" s="15">
        <v>551.0</v>
      </c>
      <c r="D18" s="15">
        <v>650.0</v>
      </c>
      <c r="E18" s="15">
        <v>277.0</v>
      </c>
      <c r="F18" s="15">
        <v>650.0</v>
      </c>
      <c r="G18" s="15">
        <v>650.0</v>
      </c>
      <c r="H18" s="15">
        <v>0.0</v>
      </c>
      <c r="I18" s="15">
        <f t="shared" si="1"/>
        <v>650</v>
      </c>
      <c r="J18" s="16">
        <f t="shared" si="2"/>
        <v>54.16666667</v>
      </c>
    </row>
    <row r="19">
      <c r="A19" s="13" t="s">
        <v>396</v>
      </c>
      <c r="B19" s="13" t="s">
        <v>51</v>
      </c>
      <c r="C19" s="15">
        <v>4497.0</v>
      </c>
      <c r="D19" s="15">
        <v>4500.0</v>
      </c>
      <c r="E19" s="15">
        <v>2382.0</v>
      </c>
      <c r="F19" s="15">
        <v>4500.0</v>
      </c>
      <c r="G19" s="15">
        <v>4000.0</v>
      </c>
      <c r="H19" s="15">
        <v>0.0</v>
      </c>
      <c r="I19" s="15">
        <f t="shared" si="1"/>
        <v>4000</v>
      </c>
      <c r="J19" s="16">
        <f t="shared" si="2"/>
        <v>333.3333333</v>
      </c>
    </row>
    <row r="20">
      <c r="A20" s="13" t="s">
        <v>398</v>
      </c>
      <c r="B20" s="13" t="s">
        <v>399</v>
      </c>
      <c r="C20" s="15">
        <v>26554.0</v>
      </c>
      <c r="D20" s="15">
        <v>30000.0</v>
      </c>
      <c r="E20" s="15">
        <v>38364.0</v>
      </c>
      <c r="F20" s="15">
        <v>43928.0</v>
      </c>
      <c r="G20" s="15">
        <v>30800.0</v>
      </c>
      <c r="H20" s="15">
        <v>0.0</v>
      </c>
      <c r="I20" s="15">
        <f t="shared" si="1"/>
        <v>30800</v>
      </c>
      <c r="J20" s="16">
        <f t="shared" si="2"/>
        <v>2566.666667</v>
      </c>
    </row>
    <row r="21" ht="15.75" customHeight="1">
      <c r="A21" s="13" t="s">
        <v>402</v>
      </c>
      <c r="B21" s="13" t="s">
        <v>403</v>
      </c>
      <c r="C21" s="15">
        <v>7406.0</v>
      </c>
      <c r="D21" s="15">
        <v>20750.0</v>
      </c>
      <c r="E21" s="15">
        <v>16788.0</v>
      </c>
      <c r="F21" s="15">
        <v>25714.0</v>
      </c>
      <c r="G21" s="15">
        <v>25714.0</v>
      </c>
      <c r="H21" s="15">
        <v>0.0</v>
      </c>
      <c r="I21" s="15">
        <f t="shared" si="1"/>
        <v>25714</v>
      </c>
      <c r="J21" s="16">
        <f t="shared" si="2"/>
        <v>2142.833333</v>
      </c>
    </row>
    <row r="22" ht="15.75" customHeight="1">
      <c r="A22" s="13" t="s">
        <v>402</v>
      </c>
      <c r="B22" s="13" t="s">
        <v>404</v>
      </c>
      <c r="C22" s="15">
        <v>63.0</v>
      </c>
      <c r="D22" s="15">
        <v>250.0</v>
      </c>
      <c r="E22" s="15">
        <v>123.0</v>
      </c>
      <c r="F22" s="15">
        <v>250.0</v>
      </c>
      <c r="G22" s="15">
        <v>250.0</v>
      </c>
      <c r="H22" s="15">
        <v>0.0</v>
      </c>
      <c r="I22" s="15">
        <f t="shared" si="1"/>
        <v>250</v>
      </c>
      <c r="J22" s="16">
        <f t="shared" si="2"/>
        <v>20.83333333</v>
      </c>
    </row>
    <row r="23" ht="15.75" customHeight="1">
      <c r="A23" s="13" t="s">
        <v>406</v>
      </c>
      <c r="B23" s="13" t="s">
        <v>407</v>
      </c>
      <c r="C23" s="15">
        <v>20881.0</v>
      </c>
      <c r="D23" s="15">
        <v>25025.0</v>
      </c>
      <c r="E23" s="15">
        <v>26222.0</v>
      </c>
      <c r="F23" s="15">
        <v>25275.0</v>
      </c>
      <c r="G23" s="15">
        <v>26475.0</v>
      </c>
      <c r="H23" s="15">
        <v>0.0</v>
      </c>
      <c r="I23" s="15">
        <f t="shared" si="1"/>
        <v>26475</v>
      </c>
      <c r="J23" s="16">
        <f t="shared" si="2"/>
        <v>2206.25</v>
      </c>
    </row>
    <row r="24" ht="15.75" customHeight="1">
      <c r="A24" s="13" t="s">
        <v>408</v>
      </c>
      <c r="B24" s="13" t="s">
        <v>409</v>
      </c>
      <c r="C24" s="15">
        <v>940.0</v>
      </c>
      <c r="D24" s="15">
        <v>1500.0</v>
      </c>
      <c r="E24" s="15">
        <v>1631.0</v>
      </c>
      <c r="F24" s="15">
        <v>1100.0</v>
      </c>
      <c r="G24" s="15">
        <v>1650.0</v>
      </c>
      <c r="H24" s="15">
        <v>0.0</v>
      </c>
      <c r="I24" s="15">
        <f t="shared" si="1"/>
        <v>1650</v>
      </c>
      <c r="J24" s="16">
        <f t="shared" si="2"/>
        <v>137.5</v>
      </c>
    </row>
    <row r="25" ht="15.75" customHeight="1">
      <c r="A25" s="13" t="s">
        <v>413</v>
      </c>
      <c r="B25" s="13" t="s">
        <v>60</v>
      </c>
      <c r="C25" s="15">
        <v>6593.0</v>
      </c>
      <c r="D25" s="15">
        <v>8845.0</v>
      </c>
      <c r="E25" s="15">
        <v>7619.0</v>
      </c>
      <c r="F25" s="15">
        <v>9955.0</v>
      </c>
      <c r="G25" s="15">
        <v>10030.0</v>
      </c>
      <c r="H25" s="15">
        <v>0.0</v>
      </c>
      <c r="I25" s="15">
        <f t="shared" si="1"/>
        <v>10030</v>
      </c>
      <c r="J25" s="16">
        <f t="shared" si="2"/>
        <v>835.8333333</v>
      </c>
    </row>
    <row r="26" ht="15.75" customHeight="1">
      <c r="A26" s="17" t="s">
        <v>415</v>
      </c>
      <c r="B26" s="17"/>
      <c r="C26" s="18">
        <f t="shared" ref="C26:J26" si="3">SUM(C6:C25)</f>
        <v>1017525</v>
      </c>
      <c r="D26" s="18">
        <f t="shared" si="3"/>
        <v>1226098</v>
      </c>
      <c r="E26" s="18">
        <f t="shared" si="3"/>
        <v>1132633</v>
      </c>
      <c r="F26" s="18">
        <f t="shared" si="3"/>
        <v>1332216</v>
      </c>
      <c r="G26" s="18">
        <f t="shared" si="3"/>
        <v>1388612</v>
      </c>
      <c r="H26" s="18">
        <f t="shared" si="3"/>
        <v>-63400</v>
      </c>
      <c r="I26" s="18">
        <f t="shared" si="3"/>
        <v>1325212</v>
      </c>
      <c r="J26" s="19">
        <f t="shared" si="3"/>
        <v>110434.3333</v>
      </c>
    </row>
    <row r="27" ht="15.75" customHeight="1">
      <c r="A27" s="14"/>
      <c r="B27" s="14"/>
      <c r="C27" s="15"/>
      <c r="D27" s="15"/>
      <c r="E27" s="15"/>
      <c r="F27" s="15"/>
      <c r="G27" s="15"/>
      <c r="H27" s="15"/>
      <c r="I27" s="15"/>
      <c r="J27" s="15"/>
    </row>
    <row r="28" ht="15.75" customHeight="1">
      <c r="A28" s="1"/>
      <c r="D28" s="15"/>
      <c r="E28" s="15"/>
      <c r="F28" s="15"/>
      <c r="G28" s="15"/>
      <c r="H28" s="15"/>
      <c r="I28" s="15"/>
      <c r="J28" s="15"/>
    </row>
    <row r="29" ht="15.75" customHeight="1">
      <c r="A29" s="13"/>
      <c r="B29" s="13"/>
      <c r="C29" s="15"/>
      <c r="D29" s="15"/>
      <c r="E29" s="15"/>
      <c r="F29" s="15"/>
      <c r="G29" s="15"/>
      <c r="H29" s="15"/>
      <c r="I29" s="15"/>
      <c r="J29" s="15"/>
    </row>
    <row r="30" ht="15.75" customHeight="1">
      <c r="A30" s="13"/>
      <c r="B30" s="13"/>
      <c r="C30" s="21"/>
      <c r="D30" s="15"/>
      <c r="E30" s="15"/>
      <c r="F30" s="15"/>
      <c r="G30" s="15"/>
      <c r="H30" s="15"/>
      <c r="I30" s="15"/>
      <c r="J30" s="15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28:C28"/>
  </mergeCells>
  <printOptions/>
  <pageMargins bottom="0.75" footer="0.0" header="0.0" left="0.7" right="0.7" top="0.75"/>
  <pageSetup scale="75"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5"/>
    <col customWidth="1" min="3" max="7" width="7.63"/>
    <col customWidth="1" min="8" max="8" width="9.0"/>
    <col customWidth="1" min="9" max="26" width="7.63"/>
  </cols>
  <sheetData>
    <row r="1">
      <c r="A1" s="1" t="s">
        <v>428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A5" s="13" t="s">
        <v>431</v>
      </c>
      <c r="B5" s="13" t="s">
        <v>432</v>
      </c>
      <c r="C5" s="15">
        <v>89110.0</v>
      </c>
      <c r="D5" s="15">
        <v>92702.0</v>
      </c>
      <c r="E5" s="15">
        <v>118369.0</v>
      </c>
      <c r="F5" s="15">
        <v>113950.0</v>
      </c>
      <c r="G5" s="15">
        <v>113950.0</v>
      </c>
      <c r="H5" s="15">
        <v>0.0</v>
      </c>
      <c r="I5" s="15">
        <f t="shared" ref="I5:I39" si="1">G5+H5</f>
        <v>113950</v>
      </c>
      <c r="J5" s="34">
        <f t="shared" ref="J5:J38" si="2">I6/12</f>
        <v>1298.833333</v>
      </c>
    </row>
    <row r="6">
      <c r="A6" s="13" t="s">
        <v>442</v>
      </c>
      <c r="B6" s="13" t="s">
        <v>443</v>
      </c>
      <c r="C6" s="15">
        <v>9283.0</v>
      </c>
      <c r="D6" s="15">
        <v>0.0</v>
      </c>
      <c r="E6" s="15">
        <v>0.0</v>
      </c>
      <c r="F6" s="15">
        <v>15280.0</v>
      </c>
      <c r="G6" s="15">
        <v>15586.0</v>
      </c>
      <c r="H6" s="15">
        <v>0.0</v>
      </c>
      <c r="I6" s="15">
        <f t="shared" si="1"/>
        <v>15586</v>
      </c>
      <c r="J6" s="16">
        <f t="shared" si="2"/>
        <v>27412.16667</v>
      </c>
    </row>
    <row r="7">
      <c r="A7" s="13" t="s">
        <v>446</v>
      </c>
      <c r="B7" s="13" t="s">
        <v>447</v>
      </c>
      <c r="C7" s="15">
        <v>125411.0</v>
      </c>
      <c r="D7" s="15">
        <v>297530.0</v>
      </c>
      <c r="E7" s="15">
        <v>283283.0</v>
      </c>
      <c r="F7" s="15">
        <v>328657.0</v>
      </c>
      <c r="G7" s="15">
        <v>413946.0</v>
      </c>
      <c r="H7" s="15">
        <v>-85000.0</v>
      </c>
      <c r="I7" s="15">
        <f t="shared" si="1"/>
        <v>328946</v>
      </c>
      <c r="J7" s="16">
        <f t="shared" si="2"/>
        <v>3750</v>
      </c>
    </row>
    <row r="8">
      <c r="A8" s="13" t="s">
        <v>450</v>
      </c>
      <c r="B8" s="13" t="s">
        <v>437</v>
      </c>
      <c r="C8" s="15">
        <v>26847.0</v>
      </c>
      <c r="D8" s="15">
        <v>50000.0</v>
      </c>
      <c r="E8" s="15">
        <v>24216.0</v>
      </c>
      <c r="F8" s="15">
        <v>45000.0</v>
      </c>
      <c r="G8" s="15">
        <v>45000.0</v>
      </c>
      <c r="H8" s="15">
        <v>0.0</v>
      </c>
      <c r="I8" s="15">
        <f t="shared" si="1"/>
        <v>45000</v>
      </c>
      <c r="J8" s="16">
        <f t="shared" si="2"/>
        <v>745</v>
      </c>
    </row>
    <row r="9">
      <c r="A9" s="13" t="s">
        <v>454</v>
      </c>
      <c r="B9" s="13" t="s">
        <v>370</v>
      </c>
      <c r="C9" s="15">
        <v>1452.0</v>
      </c>
      <c r="D9" s="15">
        <v>3443.0</v>
      </c>
      <c r="E9" s="15">
        <v>8742.0</v>
      </c>
      <c r="F9" s="15">
        <v>4308.0</v>
      </c>
      <c r="G9" s="15">
        <v>8940.0</v>
      </c>
      <c r="H9" s="15">
        <v>0.0</v>
      </c>
      <c r="I9" s="15">
        <f t="shared" si="1"/>
        <v>8940</v>
      </c>
      <c r="J9" s="16">
        <f t="shared" si="2"/>
        <v>1708.333333</v>
      </c>
    </row>
    <row r="10">
      <c r="A10" s="13" t="s">
        <v>457</v>
      </c>
      <c r="B10" s="13" t="s">
        <v>459</v>
      </c>
      <c r="C10" s="15">
        <v>30500.0</v>
      </c>
      <c r="D10" s="15">
        <v>25500.0</v>
      </c>
      <c r="E10" s="15">
        <v>18928.0</v>
      </c>
      <c r="F10" s="15">
        <v>20500.0</v>
      </c>
      <c r="G10" s="15">
        <v>20500.0</v>
      </c>
      <c r="H10" s="15">
        <v>0.0</v>
      </c>
      <c r="I10" s="15">
        <f t="shared" si="1"/>
        <v>20500</v>
      </c>
      <c r="J10" s="16">
        <f t="shared" si="2"/>
        <v>0</v>
      </c>
    </row>
    <row r="11">
      <c r="A11" s="13" t="s">
        <v>461</v>
      </c>
      <c r="B11" s="13" t="s">
        <v>462</v>
      </c>
      <c r="C11" s="15">
        <v>1200.0</v>
      </c>
      <c r="D11" s="15">
        <v>1200.0</v>
      </c>
      <c r="E11" s="15">
        <v>1754.0</v>
      </c>
      <c r="F11" s="15">
        <v>1200.0</v>
      </c>
      <c r="G11" s="15">
        <v>13600.0</v>
      </c>
      <c r="H11" s="15">
        <v>-13600.0</v>
      </c>
      <c r="I11" s="15">
        <f t="shared" si="1"/>
        <v>0</v>
      </c>
      <c r="J11" s="16">
        <f t="shared" si="2"/>
        <v>666.6666667</v>
      </c>
      <c r="L11" s="23"/>
    </row>
    <row r="12">
      <c r="A12" s="13" t="s">
        <v>463</v>
      </c>
      <c r="B12" s="13" t="s">
        <v>464</v>
      </c>
      <c r="C12" s="15">
        <v>7500.0</v>
      </c>
      <c r="D12" s="15">
        <v>7500.0</v>
      </c>
      <c r="E12" s="15">
        <v>7301.0</v>
      </c>
      <c r="F12" s="15">
        <v>8000.0</v>
      </c>
      <c r="G12" s="15">
        <v>8000.0</v>
      </c>
      <c r="H12" s="15">
        <v>0.0</v>
      </c>
      <c r="I12" s="15">
        <f t="shared" si="1"/>
        <v>8000</v>
      </c>
      <c r="J12" s="16">
        <f t="shared" si="2"/>
        <v>1208.333333</v>
      </c>
    </row>
    <row r="13">
      <c r="A13" s="13" t="s">
        <v>466</v>
      </c>
      <c r="B13" s="13" t="s">
        <v>467</v>
      </c>
      <c r="C13" s="15">
        <v>22575.0</v>
      </c>
      <c r="D13" s="15">
        <v>14500.0</v>
      </c>
      <c r="E13" s="15">
        <v>13350.0</v>
      </c>
      <c r="F13" s="15">
        <v>14500.0</v>
      </c>
      <c r="G13" s="15">
        <v>14500.0</v>
      </c>
      <c r="H13" s="15">
        <v>0.0</v>
      </c>
      <c r="I13" s="15">
        <f t="shared" si="1"/>
        <v>14500</v>
      </c>
      <c r="J13" s="16">
        <f t="shared" si="2"/>
        <v>416.6666667</v>
      </c>
    </row>
    <row r="14">
      <c r="A14" s="13" t="s">
        <v>466</v>
      </c>
      <c r="B14" s="13" t="s">
        <v>469</v>
      </c>
      <c r="C14" s="15">
        <v>5300.0</v>
      </c>
      <c r="D14" s="15">
        <v>5300.0</v>
      </c>
      <c r="E14" s="15">
        <v>3920.0</v>
      </c>
      <c r="F14" s="15">
        <v>5000.0</v>
      </c>
      <c r="G14" s="15">
        <v>5000.0</v>
      </c>
      <c r="H14" s="15">
        <v>0.0</v>
      </c>
      <c r="I14" s="15">
        <f t="shared" si="1"/>
        <v>5000</v>
      </c>
      <c r="J14" s="16">
        <f t="shared" si="2"/>
        <v>2338.333333</v>
      </c>
    </row>
    <row r="15">
      <c r="A15" s="13" t="s">
        <v>466</v>
      </c>
      <c r="B15" s="13" t="s">
        <v>470</v>
      </c>
      <c r="C15" s="15">
        <v>3000.0</v>
      </c>
      <c r="D15" s="15">
        <v>41000.0</v>
      </c>
      <c r="E15" s="15">
        <v>27166.0</v>
      </c>
      <c r="F15" s="15">
        <v>9000.0</v>
      </c>
      <c r="G15" s="15">
        <v>28060.0</v>
      </c>
      <c r="H15" s="15">
        <v>0.0</v>
      </c>
      <c r="I15" s="15">
        <f t="shared" si="1"/>
        <v>28060</v>
      </c>
      <c r="J15" s="16">
        <f t="shared" si="2"/>
        <v>416.6666667</v>
      </c>
      <c r="L15" s="23"/>
    </row>
    <row r="16">
      <c r="A16" s="13" t="s">
        <v>471</v>
      </c>
      <c r="B16" s="13" t="s">
        <v>472</v>
      </c>
      <c r="C16" s="15">
        <v>1200.0</v>
      </c>
      <c r="D16" s="15">
        <v>1800.0</v>
      </c>
      <c r="E16" s="15">
        <v>5226.0</v>
      </c>
      <c r="F16" s="15">
        <v>11200.0</v>
      </c>
      <c r="G16" s="15">
        <v>5000.0</v>
      </c>
      <c r="H16" s="15">
        <v>0.0</v>
      </c>
      <c r="I16" s="15">
        <f t="shared" si="1"/>
        <v>5000</v>
      </c>
      <c r="J16" s="16">
        <f t="shared" si="2"/>
        <v>2916.666667</v>
      </c>
    </row>
    <row r="17">
      <c r="A17" s="13" t="s">
        <v>473</v>
      </c>
      <c r="B17" s="13" t="s">
        <v>474</v>
      </c>
      <c r="C17" s="15">
        <v>32000.0</v>
      </c>
      <c r="D17" s="15">
        <v>30000.0</v>
      </c>
      <c r="E17" s="15">
        <v>33112.0</v>
      </c>
      <c r="F17" s="15">
        <v>35000.0</v>
      </c>
      <c r="G17" s="15">
        <v>35000.0</v>
      </c>
      <c r="H17" s="15">
        <v>0.0</v>
      </c>
      <c r="I17" s="15">
        <f t="shared" si="1"/>
        <v>35000</v>
      </c>
      <c r="J17" s="16">
        <f t="shared" si="2"/>
        <v>166.6666667</v>
      </c>
    </row>
    <row r="18">
      <c r="A18" s="13" t="s">
        <v>475</v>
      </c>
      <c r="B18" s="13" t="s">
        <v>476</v>
      </c>
      <c r="C18" s="15">
        <v>750.0</v>
      </c>
      <c r="D18" s="15">
        <v>950.0</v>
      </c>
      <c r="E18" s="15">
        <v>1177.0</v>
      </c>
      <c r="F18" s="15">
        <v>2000.0</v>
      </c>
      <c r="G18" s="15">
        <v>2000.0</v>
      </c>
      <c r="H18" s="15">
        <v>0.0</v>
      </c>
      <c r="I18" s="15">
        <f t="shared" si="1"/>
        <v>2000</v>
      </c>
      <c r="J18" s="16">
        <f t="shared" si="2"/>
        <v>625</v>
      </c>
    </row>
    <row r="19">
      <c r="A19" s="13" t="s">
        <v>477</v>
      </c>
      <c r="B19" s="13" t="s">
        <v>478</v>
      </c>
      <c r="C19" s="15">
        <v>4500.0</v>
      </c>
      <c r="D19" s="15">
        <v>6500.0</v>
      </c>
      <c r="E19" s="15">
        <v>6564.0</v>
      </c>
      <c r="F19" s="15">
        <v>6500.0</v>
      </c>
      <c r="G19" s="15">
        <v>7500.0</v>
      </c>
      <c r="H19" s="15">
        <v>0.0</v>
      </c>
      <c r="I19" s="15">
        <f t="shared" si="1"/>
        <v>7500</v>
      </c>
      <c r="J19" s="16">
        <f t="shared" si="2"/>
        <v>1112.083333</v>
      </c>
    </row>
    <row r="20">
      <c r="A20" s="13" t="s">
        <v>479</v>
      </c>
      <c r="B20" s="13" t="s">
        <v>373</v>
      </c>
      <c r="C20" s="15">
        <v>6500.0</v>
      </c>
      <c r="D20" s="15">
        <v>6500.0</v>
      </c>
      <c r="E20" s="15">
        <v>7310.0</v>
      </c>
      <c r="F20" s="15">
        <v>7140.0</v>
      </c>
      <c r="G20" s="15">
        <v>13345.0</v>
      </c>
      <c r="H20" s="15">
        <v>0.0</v>
      </c>
      <c r="I20" s="15">
        <f t="shared" si="1"/>
        <v>13345</v>
      </c>
      <c r="J20" s="16">
        <f t="shared" si="2"/>
        <v>10.41666667</v>
      </c>
      <c r="L20" s="23"/>
    </row>
    <row r="21" ht="15.75" customHeight="1">
      <c r="A21" s="13" t="s">
        <v>481</v>
      </c>
      <c r="B21" s="13" t="s">
        <v>482</v>
      </c>
      <c r="C21" s="15">
        <v>125.0</v>
      </c>
      <c r="D21" s="15">
        <v>125.0</v>
      </c>
      <c r="E21" s="15">
        <v>116.0</v>
      </c>
      <c r="F21" s="15">
        <v>125.0</v>
      </c>
      <c r="G21" s="15">
        <v>125.0</v>
      </c>
      <c r="H21" s="15">
        <v>0.0</v>
      </c>
      <c r="I21" s="15">
        <f t="shared" si="1"/>
        <v>125</v>
      </c>
      <c r="J21" s="16">
        <f t="shared" si="2"/>
        <v>416.6666667</v>
      </c>
    </row>
    <row r="22" ht="15.75" customHeight="1">
      <c r="A22" s="13" t="s">
        <v>483</v>
      </c>
      <c r="B22" s="13" t="s">
        <v>484</v>
      </c>
      <c r="C22" s="15">
        <v>4959.0</v>
      </c>
      <c r="D22" s="15">
        <v>5000.0</v>
      </c>
      <c r="E22" s="15">
        <v>4959.0</v>
      </c>
      <c r="F22" s="15">
        <v>5000.0</v>
      </c>
      <c r="G22" s="15">
        <v>5000.0</v>
      </c>
      <c r="H22" s="15">
        <v>0.0</v>
      </c>
      <c r="I22" s="15">
        <f t="shared" si="1"/>
        <v>5000</v>
      </c>
      <c r="J22" s="16">
        <f t="shared" si="2"/>
        <v>250</v>
      </c>
    </row>
    <row r="23" ht="15.75" customHeight="1">
      <c r="A23" s="13" t="s">
        <v>485</v>
      </c>
      <c r="B23" s="13" t="s">
        <v>51</v>
      </c>
      <c r="C23" s="15">
        <v>2019.0</v>
      </c>
      <c r="D23" s="15">
        <v>2500.0</v>
      </c>
      <c r="E23" s="15">
        <v>2489.0</v>
      </c>
      <c r="F23" s="15">
        <v>3000.0</v>
      </c>
      <c r="G23" s="15">
        <v>3000.0</v>
      </c>
      <c r="H23" s="15">
        <v>0.0</v>
      </c>
      <c r="I23" s="15">
        <f t="shared" si="1"/>
        <v>3000</v>
      </c>
      <c r="J23" s="16">
        <f t="shared" si="2"/>
        <v>1083.333333</v>
      </c>
    </row>
    <row r="24" ht="15.75" customHeight="1">
      <c r="A24" s="13" t="s">
        <v>486</v>
      </c>
      <c r="B24" s="13" t="s">
        <v>487</v>
      </c>
      <c r="C24" s="15">
        <v>4890.0</v>
      </c>
      <c r="D24" s="15">
        <v>9200.0</v>
      </c>
      <c r="E24" s="15">
        <v>12241.0</v>
      </c>
      <c r="F24" s="15">
        <v>13000.0</v>
      </c>
      <c r="G24" s="15">
        <v>13000.0</v>
      </c>
      <c r="H24" s="15">
        <v>0.0</v>
      </c>
      <c r="I24" s="15">
        <f t="shared" si="1"/>
        <v>13000</v>
      </c>
      <c r="J24" s="16">
        <f t="shared" si="2"/>
        <v>333.3333333</v>
      </c>
    </row>
    <row r="25" ht="15.75" customHeight="1">
      <c r="A25" s="13" t="s">
        <v>488</v>
      </c>
      <c r="B25" s="13" t="s">
        <v>489</v>
      </c>
      <c r="C25" s="15">
        <v>4000.0</v>
      </c>
      <c r="D25" s="15">
        <v>4000.0</v>
      </c>
      <c r="E25" s="15">
        <v>4011.0</v>
      </c>
      <c r="F25" s="15">
        <v>4000.0</v>
      </c>
      <c r="G25" s="15">
        <v>4000.0</v>
      </c>
      <c r="H25" s="15">
        <v>0.0</v>
      </c>
      <c r="I25" s="15">
        <f t="shared" si="1"/>
        <v>4000</v>
      </c>
      <c r="J25" s="16">
        <f t="shared" si="2"/>
        <v>166.6666667</v>
      </c>
    </row>
    <row r="26" ht="15.75" customHeight="1">
      <c r="A26" s="13" t="s">
        <v>491</v>
      </c>
      <c r="B26" s="13" t="s">
        <v>492</v>
      </c>
      <c r="C26" s="15">
        <v>1250.0</v>
      </c>
      <c r="D26" s="15">
        <v>2350.0</v>
      </c>
      <c r="E26" s="15">
        <v>1528.0</v>
      </c>
      <c r="F26" s="15">
        <v>2000.0</v>
      </c>
      <c r="G26" s="15">
        <v>2000.0</v>
      </c>
      <c r="H26" s="15">
        <v>0.0</v>
      </c>
      <c r="I26" s="15">
        <f t="shared" si="1"/>
        <v>2000</v>
      </c>
      <c r="J26" s="16">
        <f t="shared" si="2"/>
        <v>83.33333333</v>
      </c>
    </row>
    <row r="27" ht="15.75" customHeight="1">
      <c r="A27" s="13" t="s">
        <v>491</v>
      </c>
      <c r="B27" s="13" t="s">
        <v>493</v>
      </c>
      <c r="C27" s="15">
        <v>1000.0</v>
      </c>
      <c r="D27" s="15">
        <v>1000.0</v>
      </c>
      <c r="E27" s="15">
        <v>327.0</v>
      </c>
      <c r="F27" s="15">
        <v>1000.0</v>
      </c>
      <c r="G27" s="15">
        <v>1000.0</v>
      </c>
      <c r="H27" s="15">
        <v>0.0</v>
      </c>
      <c r="I27" s="15">
        <f t="shared" si="1"/>
        <v>1000</v>
      </c>
      <c r="J27" s="16">
        <f t="shared" si="2"/>
        <v>333.3333333</v>
      </c>
    </row>
    <row r="28" ht="15.75" customHeight="1">
      <c r="A28" s="13" t="s">
        <v>495</v>
      </c>
      <c r="B28" s="13" t="s">
        <v>407</v>
      </c>
      <c r="C28" s="15">
        <v>2500.0</v>
      </c>
      <c r="D28" s="15">
        <v>4000.0</v>
      </c>
      <c r="E28" s="15">
        <v>4182.0</v>
      </c>
      <c r="F28" s="15">
        <v>4000.0</v>
      </c>
      <c r="G28" s="15">
        <v>4000.0</v>
      </c>
      <c r="H28" s="15">
        <v>0.0</v>
      </c>
      <c r="I28" s="15">
        <f t="shared" si="1"/>
        <v>4000</v>
      </c>
      <c r="J28" s="16">
        <f t="shared" si="2"/>
        <v>83.33333333</v>
      </c>
    </row>
    <row r="29" ht="15.75" customHeight="1">
      <c r="A29" s="13" t="s">
        <v>495</v>
      </c>
      <c r="B29" s="13" t="s">
        <v>497</v>
      </c>
      <c r="C29" s="15">
        <v>672.0</v>
      </c>
      <c r="D29" s="15">
        <v>1000.0</v>
      </c>
      <c r="E29" s="15">
        <v>995.0</v>
      </c>
      <c r="F29" s="15">
        <v>1000.0</v>
      </c>
      <c r="G29" s="15">
        <v>1000.0</v>
      </c>
      <c r="H29" s="15">
        <v>0.0</v>
      </c>
      <c r="I29" s="15">
        <f t="shared" si="1"/>
        <v>1000</v>
      </c>
      <c r="J29" s="16">
        <f t="shared" si="2"/>
        <v>1250</v>
      </c>
    </row>
    <row r="30" ht="15.75" customHeight="1">
      <c r="A30" s="13" t="s">
        <v>498</v>
      </c>
      <c r="B30" s="13" t="s">
        <v>499</v>
      </c>
      <c r="C30" s="15">
        <v>8963.0</v>
      </c>
      <c r="D30" s="15">
        <v>10000.0</v>
      </c>
      <c r="E30" s="15">
        <v>6821.0</v>
      </c>
      <c r="F30" s="15">
        <v>14400.0</v>
      </c>
      <c r="G30" s="15">
        <v>15000.0</v>
      </c>
      <c r="H30" s="15">
        <v>0.0</v>
      </c>
      <c r="I30" s="15">
        <f t="shared" si="1"/>
        <v>15000</v>
      </c>
      <c r="J30" s="16">
        <f t="shared" si="2"/>
        <v>41.66666667</v>
      </c>
    </row>
    <row r="31" ht="15.75" customHeight="1">
      <c r="A31" s="13" t="s">
        <v>500</v>
      </c>
      <c r="B31" s="13" t="s">
        <v>501</v>
      </c>
      <c r="C31" s="15">
        <v>24.0</v>
      </c>
      <c r="D31" s="15">
        <v>500.0</v>
      </c>
      <c r="E31" s="15">
        <v>89.0</v>
      </c>
      <c r="F31" s="15">
        <v>500.0</v>
      </c>
      <c r="G31" s="15">
        <v>500.0</v>
      </c>
      <c r="H31" s="15">
        <v>0.0</v>
      </c>
      <c r="I31" s="15">
        <f t="shared" si="1"/>
        <v>500</v>
      </c>
      <c r="J31" s="16">
        <f t="shared" si="2"/>
        <v>416.6666667</v>
      </c>
    </row>
    <row r="32" ht="15.75" customHeight="1">
      <c r="A32" s="13" t="s">
        <v>504</v>
      </c>
      <c r="B32" s="13" t="s">
        <v>60</v>
      </c>
      <c r="C32" s="15">
        <v>3500.0</v>
      </c>
      <c r="D32" s="15">
        <v>3500.0</v>
      </c>
      <c r="E32" s="15">
        <v>4995.0</v>
      </c>
      <c r="F32" s="15">
        <v>6300.0</v>
      </c>
      <c r="G32" s="15">
        <v>5000.0</v>
      </c>
      <c r="H32" s="15">
        <v>0.0</v>
      </c>
      <c r="I32" s="15">
        <f t="shared" si="1"/>
        <v>5000</v>
      </c>
      <c r="J32" s="16">
        <f t="shared" si="2"/>
        <v>110.4166667</v>
      </c>
    </row>
    <row r="33" ht="15.75" customHeight="1">
      <c r="A33" s="13" t="s">
        <v>505</v>
      </c>
      <c r="B33" s="13" t="s">
        <v>506</v>
      </c>
      <c r="C33" s="15">
        <v>1000.0</v>
      </c>
      <c r="D33" s="15">
        <v>1325.0</v>
      </c>
      <c r="E33" s="15">
        <v>1714.0</v>
      </c>
      <c r="F33" s="15">
        <v>1325.0</v>
      </c>
      <c r="G33" s="15">
        <v>1325.0</v>
      </c>
      <c r="H33" s="15">
        <v>0.0</v>
      </c>
      <c r="I33" s="15">
        <f t="shared" si="1"/>
        <v>1325</v>
      </c>
      <c r="J33" s="16">
        <f t="shared" si="2"/>
        <v>875</v>
      </c>
    </row>
    <row r="34" ht="15.75" customHeight="1">
      <c r="A34" s="13" t="s">
        <v>509</v>
      </c>
      <c r="B34" s="13" t="s">
        <v>510</v>
      </c>
      <c r="C34" s="15">
        <v>7800.0</v>
      </c>
      <c r="D34" s="15">
        <v>8000.0</v>
      </c>
      <c r="E34" s="15">
        <v>7230.0</v>
      </c>
      <c r="F34" s="15">
        <v>9800.0</v>
      </c>
      <c r="G34" s="15">
        <v>10500.0</v>
      </c>
      <c r="H34" s="15">
        <v>0.0</v>
      </c>
      <c r="I34" s="15">
        <f t="shared" si="1"/>
        <v>10500</v>
      </c>
      <c r="J34" s="16">
        <f t="shared" si="2"/>
        <v>291.6666667</v>
      </c>
    </row>
    <row r="35" ht="15.75" customHeight="1">
      <c r="A35" s="13" t="s">
        <v>511</v>
      </c>
      <c r="B35" s="13" t="s">
        <v>512</v>
      </c>
      <c r="C35" s="15">
        <v>3823.0</v>
      </c>
      <c r="D35" s="15">
        <v>3500.0</v>
      </c>
      <c r="E35" s="15">
        <v>3012.0</v>
      </c>
      <c r="F35" s="15">
        <v>3500.0</v>
      </c>
      <c r="G35" s="15">
        <v>3500.0</v>
      </c>
      <c r="H35" s="15">
        <v>0.0</v>
      </c>
      <c r="I35" s="15">
        <f t="shared" si="1"/>
        <v>3500</v>
      </c>
      <c r="J35" s="16">
        <f t="shared" si="2"/>
        <v>550</v>
      </c>
    </row>
    <row r="36" ht="15.75" customHeight="1">
      <c r="A36" s="13" t="s">
        <v>513</v>
      </c>
      <c r="B36" s="13" t="s">
        <v>514</v>
      </c>
      <c r="C36" s="15">
        <v>5025.0</v>
      </c>
      <c r="D36" s="15">
        <v>6050.0</v>
      </c>
      <c r="E36" s="15">
        <v>6495.0</v>
      </c>
      <c r="F36" s="15">
        <v>6305.0</v>
      </c>
      <c r="G36" s="15">
        <v>6600.0</v>
      </c>
      <c r="H36" s="15">
        <v>0.0</v>
      </c>
      <c r="I36" s="15">
        <f t="shared" si="1"/>
        <v>6600</v>
      </c>
      <c r="J36" s="16">
        <f t="shared" si="2"/>
        <v>266.6666667</v>
      </c>
    </row>
    <row r="37" ht="15.75" customHeight="1">
      <c r="A37" s="13" t="s">
        <v>515</v>
      </c>
      <c r="B37" s="13" t="s">
        <v>516</v>
      </c>
      <c r="C37" s="15">
        <v>2410.0</v>
      </c>
      <c r="D37" s="15">
        <v>3200.0</v>
      </c>
      <c r="E37" s="15">
        <v>3622.0</v>
      </c>
      <c r="F37" s="15">
        <v>3200.0</v>
      </c>
      <c r="G37" s="15">
        <v>3200.0</v>
      </c>
      <c r="H37" s="15">
        <v>0.0</v>
      </c>
      <c r="I37" s="15">
        <f t="shared" si="1"/>
        <v>3200</v>
      </c>
      <c r="J37" s="16">
        <f t="shared" si="2"/>
        <v>166.6666667</v>
      </c>
    </row>
    <row r="38" ht="15.75" customHeight="1">
      <c r="A38" s="13" t="s">
        <v>517</v>
      </c>
      <c r="B38" s="13" t="s">
        <v>518</v>
      </c>
      <c r="C38" s="15">
        <v>2123.0</v>
      </c>
      <c r="D38" s="15">
        <v>2200.0</v>
      </c>
      <c r="E38" s="15">
        <v>0.0</v>
      </c>
      <c r="F38" s="15">
        <v>2200.0</v>
      </c>
      <c r="G38" s="15">
        <v>2000.0</v>
      </c>
      <c r="H38" s="15">
        <v>0.0</v>
      </c>
      <c r="I38" s="15">
        <f t="shared" si="1"/>
        <v>2000</v>
      </c>
      <c r="J38" s="16">
        <f t="shared" si="2"/>
        <v>61006.41667</v>
      </c>
    </row>
    <row r="39" ht="15.75" customHeight="1">
      <c r="A39" s="17" t="s">
        <v>519</v>
      </c>
      <c r="B39" s="17"/>
      <c r="C39" s="18">
        <f t="shared" ref="C39:H39" si="3">SUM(C5:C38)</f>
        <v>423211</v>
      </c>
      <c r="D39" s="18">
        <f t="shared" si="3"/>
        <v>651875</v>
      </c>
      <c r="E39" s="18">
        <f t="shared" si="3"/>
        <v>625244</v>
      </c>
      <c r="F39" s="18">
        <f t="shared" si="3"/>
        <v>707890</v>
      </c>
      <c r="G39" s="18">
        <f t="shared" si="3"/>
        <v>830677</v>
      </c>
      <c r="H39" s="18">
        <f t="shared" si="3"/>
        <v>-98600</v>
      </c>
      <c r="I39" s="18">
        <f t="shared" si="1"/>
        <v>732077</v>
      </c>
      <c r="J39" s="19">
        <f>SUM(J5:J38)</f>
        <v>112517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70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75"/>
    <col customWidth="1" min="3" max="7" width="7.63"/>
    <col customWidth="1" min="8" max="8" width="8.5"/>
    <col customWidth="1" min="9" max="26" width="7.63"/>
  </cols>
  <sheetData>
    <row r="1">
      <c r="A1" s="1" t="s">
        <v>429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92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433</v>
      </c>
      <c r="B6" s="13" t="s">
        <v>434</v>
      </c>
      <c r="C6" s="15">
        <v>139155.0</v>
      </c>
      <c r="D6" s="15">
        <v>195472.0</v>
      </c>
      <c r="E6" s="15">
        <v>169941.0</v>
      </c>
      <c r="F6" s="15">
        <v>250980.0</v>
      </c>
      <c r="G6" s="15">
        <v>255389.0</v>
      </c>
      <c r="H6" s="15">
        <v>0.0</v>
      </c>
      <c r="I6" s="15">
        <f t="shared" ref="I6:I18" si="1">G6+H6</f>
        <v>255389</v>
      </c>
      <c r="J6" s="16">
        <f t="shared" ref="J6:J17" si="2">I6/12</f>
        <v>21282.41667</v>
      </c>
    </row>
    <row r="7">
      <c r="A7" s="13" t="s">
        <v>436</v>
      </c>
      <c r="B7" s="13" t="s">
        <v>437</v>
      </c>
      <c r="C7" s="15">
        <v>62548.0</v>
      </c>
      <c r="D7" s="15">
        <v>69455.0</v>
      </c>
      <c r="E7" s="15">
        <v>76602.0</v>
      </c>
      <c r="F7" s="15">
        <v>37125.0</v>
      </c>
      <c r="G7" s="15">
        <v>42720.0</v>
      </c>
      <c r="H7" s="15">
        <v>0.0</v>
      </c>
      <c r="I7" s="15">
        <f t="shared" si="1"/>
        <v>42720</v>
      </c>
      <c r="J7" s="16">
        <f t="shared" si="2"/>
        <v>3560</v>
      </c>
    </row>
    <row r="8">
      <c r="A8" s="13" t="s">
        <v>438</v>
      </c>
      <c r="B8" s="13" t="s">
        <v>370</v>
      </c>
      <c r="C8" s="15">
        <v>25038.0</v>
      </c>
      <c r="D8" s="15">
        <v>24808.0</v>
      </c>
      <c r="E8" s="15">
        <v>14517.0</v>
      </c>
      <c r="F8" s="15">
        <v>30808.0</v>
      </c>
      <c r="G8" s="15">
        <v>27957.0</v>
      </c>
      <c r="H8" s="15">
        <v>0.0</v>
      </c>
      <c r="I8" s="15">
        <f t="shared" si="1"/>
        <v>27957</v>
      </c>
      <c r="J8" s="16">
        <f t="shared" si="2"/>
        <v>2329.75</v>
      </c>
    </row>
    <row r="9">
      <c r="A9" s="13" t="s">
        <v>439</v>
      </c>
      <c r="B9" s="13" t="s">
        <v>440</v>
      </c>
      <c r="C9" s="15">
        <v>2462.0</v>
      </c>
      <c r="D9" s="15">
        <v>1950.0</v>
      </c>
      <c r="E9" s="15">
        <v>3555.0</v>
      </c>
      <c r="F9" s="15">
        <v>1950.0</v>
      </c>
      <c r="G9" s="15">
        <v>1950.0</v>
      </c>
      <c r="H9" s="15">
        <v>0.0</v>
      </c>
      <c r="I9" s="15">
        <f t="shared" si="1"/>
        <v>1950</v>
      </c>
      <c r="J9" s="16">
        <f t="shared" si="2"/>
        <v>162.5</v>
      </c>
    </row>
    <row r="10">
      <c r="A10" s="13" t="s">
        <v>441</v>
      </c>
      <c r="B10" s="13" t="s">
        <v>320</v>
      </c>
      <c r="C10" s="15">
        <v>29854.0</v>
      </c>
      <c r="D10" s="15">
        <v>34420.0</v>
      </c>
      <c r="E10" s="15">
        <v>29732.0</v>
      </c>
      <c r="F10" s="15">
        <v>37862.0</v>
      </c>
      <c r="G10" s="15">
        <v>31051.0</v>
      </c>
      <c r="H10" s="15">
        <v>-31051.0</v>
      </c>
      <c r="I10" s="15">
        <f t="shared" si="1"/>
        <v>0</v>
      </c>
      <c r="J10" s="16">
        <f t="shared" si="2"/>
        <v>0</v>
      </c>
    </row>
    <row r="11">
      <c r="A11" s="13" t="s">
        <v>444</v>
      </c>
      <c r="B11" s="13" t="s">
        <v>445</v>
      </c>
      <c r="C11" s="15">
        <v>8412.0</v>
      </c>
      <c r="D11" s="15">
        <v>10000.0</v>
      </c>
      <c r="E11" s="15">
        <v>8737.0</v>
      </c>
      <c r="F11" s="15">
        <v>11000.0</v>
      </c>
      <c r="G11" s="15">
        <v>13400.0</v>
      </c>
      <c r="H11" s="15">
        <v>-13400.0</v>
      </c>
      <c r="I11" s="15">
        <f t="shared" si="1"/>
        <v>0</v>
      </c>
      <c r="J11" s="16">
        <f t="shared" si="2"/>
        <v>0</v>
      </c>
    </row>
    <row r="12">
      <c r="A12" s="13" t="s">
        <v>448</v>
      </c>
      <c r="B12" s="13" t="s">
        <v>449</v>
      </c>
      <c r="C12" s="15">
        <v>1109.0</v>
      </c>
      <c r="D12" s="15">
        <v>1320.0</v>
      </c>
      <c r="E12" s="15">
        <v>1420.0</v>
      </c>
      <c r="F12" s="15">
        <v>1452.0</v>
      </c>
      <c r="G12" s="15">
        <v>1597.0</v>
      </c>
      <c r="H12" s="15">
        <v>-1597.0</v>
      </c>
      <c r="I12" s="15">
        <f t="shared" si="1"/>
        <v>0</v>
      </c>
      <c r="J12" s="16">
        <f t="shared" si="2"/>
        <v>0</v>
      </c>
    </row>
    <row r="13">
      <c r="A13" s="13" t="s">
        <v>452</v>
      </c>
      <c r="B13" s="13" t="s">
        <v>453</v>
      </c>
      <c r="C13" s="15">
        <v>560.0</v>
      </c>
      <c r="D13" s="15">
        <v>1000.0</v>
      </c>
      <c r="E13" s="15">
        <v>252.0</v>
      </c>
      <c r="F13" s="15">
        <v>500.0</v>
      </c>
      <c r="G13" s="15">
        <v>600.0</v>
      </c>
      <c r="H13" s="15">
        <v>0.0</v>
      </c>
      <c r="I13" s="15">
        <f t="shared" si="1"/>
        <v>600</v>
      </c>
      <c r="J13" s="16">
        <f t="shared" si="2"/>
        <v>50</v>
      </c>
    </row>
    <row r="14">
      <c r="A14" s="13" t="s">
        <v>455</v>
      </c>
      <c r="B14" s="13" t="s">
        <v>45</v>
      </c>
      <c r="C14" s="15">
        <v>243.0</v>
      </c>
      <c r="D14" s="15">
        <v>2000.0</v>
      </c>
      <c r="E14" s="15">
        <v>1676.0</v>
      </c>
      <c r="F14" s="15">
        <v>2000.0</v>
      </c>
      <c r="G14" s="15">
        <v>2000.0</v>
      </c>
      <c r="H14" s="15">
        <v>0.0</v>
      </c>
      <c r="I14" s="15">
        <f t="shared" si="1"/>
        <v>2000</v>
      </c>
      <c r="J14" s="16">
        <f t="shared" si="2"/>
        <v>166.6666667</v>
      </c>
    </row>
    <row r="15">
      <c r="A15" s="13" t="s">
        <v>456</v>
      </c>
      <c r="B15" s="13" t="s">
        <v>458</v>
      </c>
      <c r="C15" s="15">
        <v>1886.0</v>
      </c>
      <c r="D15" s="15">
        <v>2600.0</v>
      </c>
      <c r="E15" s="15">
        <v>2772.0</v>
      </c>
      <c r="F15" s="15">
        <v>2600.0</v>
      </c>
      <c r="G15" s="15">
        <v>2825.0</v>
      </c>
      <c r="H15" s="15">
        <v>0.0</v>
      </c>
      <c r="I15" s="15">
        <f t="shared" si="1"/>
        <v>2825</v>
      </c>
      <c r="J15" s="16">
        <f t="shared" si="2"/>
        <v>235.4166667</v>
      </c>
    </row>
    <row r="16">
      <c r="A16" s="13" t="s">
        <v>460</v>
      </c>
      <c r="B16" s="13" t="s">
        <v>417</v>
      </c>
      <c r="C16" s="15">
        <v>1161.0</v>
      </c>
      <c r="D16" s="15">
        <v>2500.0</v>
      </c>
      <c r="E16" s="15">
        <v>1624.0</v>
      </c>
      <c r="F16" s="15">
        <v>3000.0</v>
      </c>
      <c r="G16" s="15">
        <v>2000.0</v>
      </c>
      <c r="H16" s="15">
        <v>0.0</v>
      </c>
      <c r="I16" s="15">
        <f t="shared" si="1"/>
        <v>2000</v>
      </c>
      <c r="J16" s="16">
        <f t="shared" si="2"/>
        <v>166.6666667</v>
      </c>
    </row>
    <row r="17">
      <c r="A17" s="13" t="s">
        <v>465</v>
      </c>
      <c r="B17" s="13" t="s">
        <v>407</v>
      </c>
      <c r="C17" s="15">
        <v>1040.0</v>
      </c>
      <c r="D17" s="15">
        <v>1500.0</v>
      </c>
      <c r="E17" s="15">
        <v>1230.0</v>
      </c>
      <c r="F17" s="15">
        <v>1700.0</v>
      </c>
      <c r="G17" s="15">
        <v>1800.0</v>
      </c>
      <c r="H17" s="15">
        <v>0.0</v>
      </c>
      <c r="I17" s="15">
        <f t="shared" si="1"/>
        <v>1800</v>
      </c>
      <c r="J17" s="16">
        <f t="shared" si="2"/>
        <v>150</v>
      </c>
    </row>
    <row r="18">
      <c r="A18" s="17" t="s">
        <v>468</v>
      </c>
      <c r="B18" s="17"/>
      <c r="C18" s="18">
        <f t="shared" ref="C18:H18" si="3">SUM(C6:C17)</f>
        <v>273468</v>
      </c>
      <c r="D18" s="18">
        <f t="shared" si="3"/>
        <v>347025</v>
      </c>
      <c r="E18" s="18">
        <f t="shared" si="3"/>
        <v>312058</v>
      </c>
      <c r="F18" s="18">
        <f t="shared" si="3"/>
        <v>380977</v>
      </c>
      <c r="G18" s="18">
        <f t="shared" si="3"/>
        <v>383289</v>
      </c>
      <c r="H18" s="18">
        <f t="shared" si="3"/>
        <v>-46048</v>
      </c>
      <c r="I18" s="18">
        <f t="shared" si="1"/>
        <v>337241</v>
      </c>
      <c r="J18" s="19">
        <f>SUM(J6:J17)</f>
        <v>28103.41667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3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13"/>
    <col customWidth="1" min="3" max="7" width="7.63"/>
    <col customWidth="1" min="8" max="8" width="8.75"/>
    <col customWidth="1" min="9" max="26" width="7.63"/>
  </cols>
  <sheetData>
    <row r="1">
      <c r="A1" s="1" t="s">
        <v>496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502</v>
      </c>
      <c r="B6" s="13" t="s">
        <v>503</v>
      </c>
      <c r="C6" s="15">
        <v>140000.0</v>
      </c>
      <c r="D6" s="15">
        <v>267500.0</v>
      </c>
      <c r="E6" s="15">
        <v>267500.0</v>
      </c>
      <c r="F6" s="15">
        <v>282250.0</v>
      </c>
      <c r="G6" s="15">
        <v>297738.0</v>
      </c>
      <c r="H6" s="15">
        <v>-7020.0</v>
      </c>
      <c r="I6" s="15">
        <f t="shared" ref="I6:I7" si="2">G6+H6</f>
        <v>290718</v>
      </c>
      <c r="J6" s="16">
        <f>I6/12</f>
        <v>24226.5</v>
      </c>
      <c r="L6" s="20" t="s">
        <v>507</v>
      </c>
    </row>
    <row r="7">
      <c r="A7" s="17" t="s">
        <v>508</v>
      </c>
      <c r="B7" s="17"/>
      <c r="C7" s="18">
        <f t="shared" ref="C7:H7" si="1">SUM(C6)</f>
        <v>140000</v>
      </c>
      <c r="D7" s="18">
        <f t="shared" si="1"/>
        <v>267500</v>
      </c>
      <c r="E7" s="18">
        <f t="shared" si="1"/>
        <v>267500</v>
      </c>
      <c r="F7" s="18">
        <f t="shared" si="1"/>
        <v>282250</v>
      </c>
      <c r="G7" s="18">
        <f t="shared" si="1"/>
        <v>297738</v>
      </c>
      <c r="H7" s="18">
        <f t="shared" si="1"/>
        <v>-7020</v>
      </c>
      <c r="I7" s="18">
        <f t="shared" si="2"/>
        <v>290718</v>
      </c>
      <c r="J7" s="19">
        <f>SUM(J6)</f>
        <v>24226.5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5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8.13"/>
    <col customWidth="1" min="3" max="7" width="7.63"/>
    <col customWidth="1" min="8" max="8" width="9.25"/>
    <col customWidth="1" min="9" max="26" width="7.63"/>
  </cols>
  <sheetData>
    <row r="1">
      <c r="A1" s="1" t="s">
        <v>520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522</v>
      </c>
      <c r="B6" s="13" t="s">
        <v>523</v>
      </c>
      <c r="C6" s="15">
        <v>61043.0</v>
      </c>
      <c r="D6" s="15">
        <v>64302.0</v>
      </c>
      <c r="E6" s="15">
        <v>64302.0</v>
      </c>
      <c r="F6" s="15">
        <v>87934.0</v>
      </c>
      <c r="G6" s="15">
        <v>85280.0</v>
      </c>
      <c r="H6" s="15">
        <v>-250.0</v>
      </c>
      <c r="I6" s="15">
        <f t="shared" ref="I6:I18" si="1">G6+H6</f>
        <v>85030</v>
      </c>
      <c r="J6" s="16">
        <f t="shared" ref="J6:J18" si="2">I6/12</f>
        <v>7085.833333</v>
      </c>
    </row>
    <row r="7">
      <c r="A7" s="13" t="s">
        <v>526</v>
      </c>
      <c r="B7" s="13" t="s">
        <v>527</v>
      </c>
      <c r="C7" s="15"/>
      <c r="D7" s="15"/>
      <c r="E7" s="15"/>
      <c r="F7" s="15"/>
      <c r="G7" s="15">
        <v>30000.0</v>
      </c>
      <c r="H7" s="15">
        <v>-30000.0</v>
      </c>
      <c r="I7" s="15">
        <f t="shared" si="1"/>
        <v>0</v>
      </c>
      <c r="J7" s="16">
        <f t="shared" si="2"/>
        <v>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3" t="s">
        <v>529</v>
      </c>
      <c r="B8" s="13" t="s">
        <v>443</v>
      </c>
      <c r="C8" s="15">
        <v>21360.0</v>
      </c>
      <c r="D8" s="15">
        <v>21468.0</v>
      </c>
      <c r="E8" s="15">
        <v>23453.0</v>
      </c>
      <c r="F8" s="15">
        <v>34883.0</v>
      </c>
      <c r="G8" s="15">
        <v>36627.0</v>
      </c>
      <c r="H8" s="15">
        <v>-5229.0</v>
      </c>
      <c r="I8" s="15">
        <f t="shared" si="1"/>
        <v>31398</v>
      </c>
      <c r="J8" s="16">
        <f t="shared" si="2"/>
        <v>2616.5</v>
      </c>
    </row>
    <row r="9">
      <c r="A9" s="13" t="s">
        <v>531</v>
      </c>
      <c r="B9" s="13" t="s">
        <v>532</v>
      </c>
      <c r="C9" s="15"/>
      <c r="D9" s="15"/>
      <c r="E9" s="15"/>
      <c r="F9" s="15"/>
      <c r="G9" s="15">
        <v>12000.0</v>
      </c>
      <c r="H9" s="15">
        <v>-6000.0</v>
      </c>
      <c r="I9" s="15">
        <f t="shared" si="1"/>
        <v>6000</v>
      </c>
      <c r="J9" s="16">
        <f t="shared" si="2"/>
        <v>500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>
      <c r="A10" s="13" t="s">
        <v>534</v>
      </c>
      <c r="B10" s="13" t="s">
        <v>535</v>
      </c>
      <c r="C10" s="15">
        <v>4820.0</v>
      </c>
      <c r="D10" s="15">
        <v>6589.0</v>
      </c>
      <c r="E10" s="15">
        <v>4601.0</v>
      </c>
      <c r="F10" s="15">
        <v>8139.0</v>
      </c>
      <c r="G10" s="15">
        <v>8000.0</v>
      </c>
      <c r="H10" s="15">
        <v>0.0</v>
      </c>
      <c r="I10" s="15">
        <f t="shared" si="1"/>
        <v>8000</v>
      </c>
      <c r="J10" s="16">
        <f t="shared" si="2"/>
        <v>666.6666667</v>
      </c>
    </row>
    <row r="11">
      <c r="A11" s="13" t="s">
        <v>537</v>
      </c>
      <c r="B11" s="13" t="s">
        <v>538</v>
      </c>
      <c r="C11" s="15">
        <v>0.0</v>
      </c>
      <c r="D11" s="15">
        <v>1510.0</v>
      </c>
      <c r="E11" s="15">
        <v>1368.0</v>
      </c>
      <c r="F11" s="15">
        <v>1510.0</v>
      </c>
      <c r="G11" s="15">
        <v>1510.0</v>
      </c>
      <c r="H11" s="15">
        <v>0.0</v>
      </c>
      <c r="I11" s="15">
        <f t="shared" si="1"/>
        <v>1510</v>
      </c>
      <c r="J11" s="16">
        <f t="shared" si="2"/>
        <v>125.8333333</v>
      </c>
    </row>
    <row r="12">
      <c r="A12" s="13" t="s">
        <v>539</v>
      </c>
      <c r="B12" s="13" t="s">
        <v>274</v>
      </c>
      <c r="C12" s="15">
        <v>220.0</v>
      </c>
      <c r="D12" s="15">
        <v>200.0</v>
      </c>
      <c r="E12" s="15">
        <v>114.0</v>
      </c>
      <c r="F12" s="15">
        <v>200.0</v>
      </c>
      <c r="G12" s="15">
        <v>200.0</v>
      </c>
      <c r="H12" s="15">
        <v>0.0</v>
      </c>
      <c r="I12" s="15">
        <f t="shared" si="1"/>
        <v>200</v>
      </c>
      <c r="J12" s="16">
        <f t="shared" si="2"/>
        <v>16.66666667</v>
      </c>
    </row>
    <row r="13">
      <c r="A13" s="13" t="s">
        <v>540</v>
      </c>
      <c r="B13" s="13" t="s">
        <v>45</v>
      </c>
      <c r="C13" s="15">
        <v>306.0</v>
      </c>
      <c r="D13" s="15">
        <v>750.0</v>
      </c>
      <c r="E13" s="15">
        <v>764.0</v>
      </c>
      <c r="F13" s="15">
        <v>750.0</v>
      </c>
      <c r="G13" s="15">
        <v>2300.0</v>
      </c>
      <c r="H13" s="15">
        <v>-250.0</v>
      </c>
      <c r="I13" s="15">
        <f t="shared" si="1"/>
        <v>2050</v>
      </c>
      <c r="J13" s="16">
        <f t="shared" si="2"/>
        <v>170.8333333</v>
      </c>
    </row>
    <row r="14">
      <c r="A14" s="13" t="s">
        <v>541</v>
      </c>
      <c r="B14" s="13" t="s">
        <v>542</v>
      </c>
      <c r="C14" s="15">
        <v>612.0</v>
      </c>
      <c r="D14" s="15">
        <v>612.0</v>
      </c>
      <c r="E14" s="15">
        <v>615.0</v>
      </c>
      <c r="F14" s="15">
        <v>1300.0</v>
      </c>
      <c r="G14" s="15">
        <v>1300.0</v>
      </c>
      <c r="H14" s="15">
        <v>-250.0</v>
      </c>
      <c r="I14" s="15">
        <f t="shared" si="1"/>
        <v>1050</v>
      </c>
      <c r="J14" s="16">
        <f t="shared" si="2"/>
        <v>87.5</v>
      </c>
    </row>
    <row r="15">
      <c r="A15" s="13" t="s">
        <v>543</v>
      </c>
      <c r="B15" s="13" t="s">
        <v>51</v>
      </c>
      <c r="C15" s="15">
        <v>894.0</v>
      </c>
      <c r="D15" s="15">
        <v>1430.0</v>
      </c>
      <c r="E15" s="15">
        <v>1213.0</v>
      </c>
      <c r="F15" s="15">
        <v>1430.0</v>
      </c>
      <c r="G15" s="15">
        <v>2330.0</v>
      </c>
      <c r="H15" s="15">
        <v>0.0</v>
      </c>
      <c r="I15" s="15">
        <f t="shared" si="1"/>
        <v>2330</v>
      </c>
      <c r="J15" s="16">
        <f t="shared" si="2"/>
        <v>194.1666667</v>
      </c>
      <c r="M15" s="13"/>
    </row>
    <row r="16">
      <c r="A16" s="13" t="s">
        <v>544</v>
      </c>
      <c r="B16" s="13" t="s">
        <v>545</v>
      </c>
      <c r="C16" s="15">
        <v>0.0</v>
      </c>
      <c r="D16" s="15">
        <v>0.0</v>
      </c>
      <c r="E16" s="15">
        <v>300.0</v>
      </c>
      <c r="F16" s="15">
        <v>600.0</v>
      </c>
      <c r="G16" s="15">
        <v>600.0</v>
      </c>
      <c r="H16" s="15">
        <v>0.0</v>
      </c>
      <c r="I16" s="15">
        <f t="shared" si="1"/>
        <v>600</v>
      </c>
      <c r="J16" s="16">
        <f t="shared" si="2"/>
        <v>50</v>
      </c>
      <c r="M16" s="13"/>
    </row>
    <row r="17">
      <c r="A17" s="13" t="s">
        <v>546</v>
      </c>
      <c r="B17" s="13" t="s">
        <v>58</v>
      </c>
      <c r="C17" s="15">
        <v>650.0</v>
      </c>
      <c r="D17" s="15">
        <v>250.0</v>
      </c>
      <c r="E17" s="15">
        <v>206.0</v>
      </c>
      <c r="F17" s="15">
        <v>290.0</v>
      </c>
      <c r="G17" s="15">
        <v>1680.0</v>
      </c>
      <c r="H17" s="15">
        <v>0.0</v>
      </c>
      <c r="I17" s="15">
        <f t="shared" si="1"/>
        <v>1680</v>
      </c>
      <c r="J17" s="16">
        <f t="shared" si="2"/>
        <v>140</v>
      </c>
      <c r="M17" s="13"/>
    </row>
    <row r="18">
      <c r="A18" s="13" t="s">
        <v>549</v>
      </c>
      <c r="B18" s="13" t="s">
        <v>60</v>
      </c>
      <c r="C18" s="15">
        <v>215.0</v>
      </c>
      <c r="D18" s="15">
        <v>290.0</v>
      </c>
      <c r="E18" s="15">
        <v>215.0</v>
      </c>
      <c r="F18" s="15">
        <v>290.0</v>
      </c>
      <c r="G18" s="15">
        <v>555.0</v>
      </c>
      <c r="H18" s="15">
        <v>0.0</v>
      </c>
      <c r="I18" s="15">
        <f t="shared" si="1"/>
        <v>555</v>
      </c>
      <c r="J18" s="16">
        <f t="shared" si="2"/>
        <v>46.25</v>
      </c>
      <c r="M18" s="13"/>
    </row>
    <row r="19">
      <c r="A19" s="17" t="s">
        <v>550</v>
      </c>
      <c r="B19" s="17"/>
      <c r="C19" s="18">
        <f t="shared" ref="C19:I19" si="3">SUM(C6:C18)</f>
        <v>90120</v>
      </c>
      <c r="D19" s="18">
        <f t="shared" si="3"/>
        <v>97401</v>
      </c>
      <c r="E19" s="18">
        <f t="shared" si="3"/>
        <v>97151</v>
      </c>
      <c r="F19" s="18">
        <f t="shared" si="3"/>
        <v>137326</v>
      </c>
      <c r="G19" s="18">
        <f t="shared" si="3"/>
        <v>182382</v>
      </c>
      <c r="H19" s="18">
        <f t="shared" si="3"/>
        <v>-41979</v>
      </c>
      <c r="I19" s="18">
        <f t="shared" si="3"/>
        <v>140403</v>
      </c>
      <c r="J19" s="19">
        <f>SUM(J8:J18)</f>
        <v>4614.416667</v>
      </c>
    </row>
    <row r="20">
      <c r="A20" s="14"/>
      <c r="B20" s="14"/>
      <c r="C20" s="15"/>
      <c r="D20" s="15"/>
      <c r="E20" s="15"/>
      <c r="F20" s="15"/>
      <c r="G20" s="15"/>
      <c r="H20" s="15"/>
      <c r="I20" s="15"/>
      <c r="J20" s="15"/>
    </row>
    <row r="21" ht="15.75" customHeight="1">
      <c r="A21" s="13"/>
      <c r="B21" s="13"/>
      <c r="C21" s="13" t="s">
        <v>529</v>
      </c>
      <c r="D21" s="15" t="s">
        <v>553</v>
      </c>
      <c r="E21" s="15" t="s">
        <v>554</v>
      </c>
      <c r="F21" s="15"/>
      <c r="G21" s="15"/>
      <c r="H21" s="15"/>
      <c r="I21" s="15"/>
      <c r="J21" s="15">
        <v>29533.0</v>
      </c>
    </row>
    <row r="22" ht="15.75" customHeight="1">
      <c r="A22" s="13"/>
      <c r="B22" s="13"/>
      <c r="C22" s="13" t="s">
        <v>529</v>
      </c>
      <c r="D22" s="15" t="s">
        <v>556</v>
      </c>
      <c r="E22" s="15" t="s">
        <v>557</v>
      </c>
      <c r="F22" s="15"/>
      <c r="G22" s="15"/>
      <c r="H22" s="15"/>
      <c r="I22" s="15"/>
      <c r="J22" s="15">
        <v>1865.0</v>
      </c>
    </row>
    <row r="23" ht="15.75" customHeight="1">
      <c r="B23" s="13"/>
      <c r="C23" s="22"/>
      <c r="D23" s="15"/>
      <c r="E23" s="15"/>
    </row>
    <row r="24" ht="15.75" customHeight="1">
      <c r="B24" s="13"/>
      <c r="C24" s="21"/>
      <c r="D24" s="15"/>
      <c r="E24" s="15"/>
    </row>
    <row r="25" ht="15.75" customHeight="1">
      <c r="B25" s="13"/>
      <c r="C25" s="22"/>
      <c r="D25" s="15"/>
      <c r="E25" s="15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7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3.0"/>
    <col customWidth="1" min="3" max="7" width="7.63"/>
    <col customWidth="1" min="8" max="8" width="8.88"/>
    <col customWidth="1" min="9" max="26" width="7.63"/>
  </cols>
  <sheetData>
    <row r="1">
      <c r="A1" s="1" t="s">
        <v>521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524</v>
      </c>
      <c r="B6" s="13" t="s">
        <v>525</v>
      </c>
      <c r="C6" s="15">
        <v>3391.0</v>
      </c>
      <c r="D6" s="15">
        <v>3511.0</v>
      </c>
      <c r="E6" s="15">
        <v>3511.0</v>
      </c>
      <c r="F6" s="15">
        <v>6582.0</v>
      </c>
      <c r="G6" s="15">
        <v>3761.0</v>
      </c>
      <c r="H6" s="15">
        <v>0.0</v>
      </c>
      <c r="I6" s="15">
        <f t="shared" ref="I6:I9" si="1">G6+H6</f>
        <v>3761</v>
      </c>
      <c r="J6" s="16">
        <f t="shared" ref="J6:J8" si="2">I6/12</f>
        <v>313.4166667</v>
      </c>
    </row>
    <row r="7">
      <c r="A7" s="13" t="s">
        <v>530</v>
      </c>
      <c r="B7" s="13" t="s">
        <v>45</v>
      </c>
      <c r="C7" s="15">
        <v>330.0</v>
      </c>
      <c r="D7" s="15">
        <v>660.0</v>
      </c>
      <c r="E7" s="15">
        <v>630.0</v>
      </c>
      <c r="F7" s="15">
        <v>660.0</v>
      </c>
      <c r="G7" s="15">
        <v>0.0</v>
      </c>
      <c r="H7" s="15">
        <v>0.0</v>
      </c>
      <c r="I7" s="15">
        <f t="shared" si="1"/>
        <v>0</v>
      </c>
      <c r="J7" s="16">
        <f t="shared" si="2"/>
        <v>0</v>
      </c>
    </row>
    <row r="8">
      <c r="A8" s="13" t="s">
        <v>533</v>
      </c>
      <c r="B8" s="13" t="s">
        <v>58</v>
      </c>
      <c r="C8" s="15">
        <v>455.0</v>
      </c>
      <c r="D8" s="15">
        <v>455.0</v>
      </c>
      <c r="E8" s="15">
        <v>455.0</v>
      </c>
      <c r="F8" s="15">
        <v>525.0</v>
      </c>
      <c r="G8" s="15">
        <v>0.0</v>
      </c>
      <c r="H8" s="15">
        <v>0.0</v>
      </c>
      <c r="I8" s="15">
        <f t="shared" si="1"/>
        <v>0</v>
      </c>
      <c r="J8" s="16">
        <f t="shared" si="2"/>
        <v>0</v>
      </c>
    </row>
    <row r="9">
      <c r="A9" s="17" t="s">
        <v>536</v>
      </c>
      <c r="B9" s="17"/>
      <c r="C9" s="18">
        <f t="shared" ref="C9:H9" si="3">SUM(C6:C8)</f>
        <v>4176</v>
      </c>
      <c r="D9" s="18">
        <f t="shared" si="3"/>
        <v>4626</v>
      </c>
      <c r="E9" s="18">
        <f t="shared" si="3"/>
        <v>4596</v>
      </c>
      <c r="F9" s="18">
        <f t="shared" si="3"/>
        <v>7767</v>
      </c>
      <c r="G9" s="18">
        <f t="shared" si="3"/>
        <v>3761</v>
      </c>
      <c r="H9" s="18">
        <f t="shared" si="3"/>
        <v>0</v>
      </c>
      <c r="I9" s="18">
        <f t="shared" si="1"/>
        <v>3761</v>
      </c>
      <c r="J9" s="19">
        <f>SUM(J6:J8)</f>
        <v>313.4166667</v>
      </c>
    </row>
    <row r="10">
      <c r="A10" s="14"/>
      <c r="B10" s="14"/>
      <c r="C10" s="15"/>
      <c r="D10" s="15"/>
      <c r="E10" s="15"/>
      <c r="F10" s="15"/>
      <c r="G10" s="15"/>
      <c r="H10" s="15"/>
      <c r="I10" s="15"/>
      <c r="J10" s="15"/>
    </row>
    <row r="11">
      <c r="A11" s="1"/>
      <c r="D11" s="15"/>
      <c r="E11" s="15"/>
      <c r="F11" s="15"/>
      <c r="G11" s="15"/>
      <c r="H11" s="15"/>
      <c r="I11" s="15"/>
      <c r="J11" s="15"/>
    </row>
    <row r="12">
      <c r="A12" s="13"/>
      <c r="B12" s="13"/>
      <c r="C12" s="15"/>
      <c r="D12" s="15"/>
      <c r="E12" s="15"/>
      <c r="F12" s="15"/>
      <c r="G12" s="15"/>
      <c r="H12" s="15"/>
      <c r="I12" s="15"/>
      <c r="J12" s="15"/>
    </row>
    <row r="13">
      <c r="A13" s="13"/>
      <c r="B13" s="13"/>
      <c r="C13" s="21"/>
      <c r="D13" s="15"/>
      <c r="E13" s="15"/>
      <c r="F13" s="15"/>
      <c r="G13" s="15"/>
      <c r="H13" s="15"/>
      <c r="I13" s="15"/>
      <c r="J13" s="15"/>
    </row>
    <row r="14">
      <c r="B14" s="13"/>
      <c r="C14" s="22"/>
      <c r="D14" s="15"/>
      <c r="E14" s="15"/>
    </row>
    <row r="15">
      <c r="B15" s="13"/>
      <c r="C15" s="13"/>
      <c r="D15" s="15"/>
      <c r="E15" s="15"/>
      <c r="F15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11:C11"/>
  </mergeCells>
  <printOptions/>
  <pageMargins bottom="0.75" footer="0.0" header="0.0" left="0.7" right="0.7" top="0.75"/>
  <pageSetup scale="84" orientation="portrait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16.38"/>
    <col customWidth="1" min="3" max="7" width="8.0"/>
    <col customWidth="1" min="8" max="8" width="8.75"/>
    <col customWidth="1" min="9" max="24" width="8.0"/>
    <col customWidth="1" min="25" max="26" width="7.63"/>
  </cols>
  <sheetData>
    <row r="1">
      <c r="A1" s="1" t="s">
        <v>528</v>
      </c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>
      <c r="A3" s="23"/>
      <c r="B3" s="23"/>
      <c r="C3" s="23"/>
      <c r="D3" s="23"/>
      <c r="E3" s="23"/>
      <c r="F3" s="23"/>
      <c r="G3" s="23"/>
      <c r="H3" s="23"/>
      <c r="I3" s="23"/>
      <c r="J3" s="1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>
      <c r="A5" s="23"/>
      <c r="B5" s="23"/>
      <c r="C5" s="23"/>
      <c r="D5" s="23"/>
      <c r="E5" s="23"/>
      <c r="F5" s="23"/>
      <c r="G5" s="23"/>
      <c r="H5" s="23"/>
      <c r="I5" s="23"/>
      <c r="J5" s="11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>
      <c r="A6" s="13" t="s">
        <v>547</v>
      </c>
      <c r="B6" s="13" t="s">
        <v>548</v>
      </c>
      <c r="C6" s="15">
        <v>5913.0</v>
      </c>
      <c r="D6" s="15">
        <v>6122.0</v>
      </c>
      <c r="E6" s="15">
        <v>6122.0</v>
      </c>
      <c r="F6" s="15">
        <v>6245.0</v>
      </c>
      <c r="G6" s="15">
        <v>6558.0</v>
      </c>
      <c r="H6" s="15">
        <v>0.0</v>
      </c>
      <c r="I6" s="15">
        <f t="shared" ref="I6:I9" si="1">G6+H6</f>
        <v>6558</v>
      </c>
      <c r="J6" s="16">
        <f t="shared" ref="J6:J8" si="2">I6/12</f>
        <v>546.5</v>
      </c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>
      <c r="A7" s="13" t="s">
        <v>551</v>
      </c>
      <c r="B7" s="13" t="s">
        <v>552</v>
      </c>
      <c r="C7" s="15">
        <v>610.0</v>
      </c>
      <c r="D7" s="15">
        <v>410.0</v>
      </c>
      <c r="E7" s="15">
        <v>410.0</v>
      </c>
      <c r="F7" s="15">
        <v>450.0</v>
      </c>
      <c r="G7" s="15">
        <v>450.0</v>
      </c>
      <c r="H7" s="15">
        <v>0.0</v>
      </c>
      <c r="I7" s="15">
        <f t="shared" si="1"/>
        <v>450</v>
      </c>
      <c r="J7" s="16">
        <f t="shared" si="2"/>
        <v>37.5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3" t="s">
        <v>555</v>
      </c>
      <c r="B8" s="13" t="s">
        <v>58</v>
      </c>
      <c r="C8" s="15">
        <v>345.0</v>
      </c>
      <c r="D8" s="15">
        <v>345.0</v>
      </c>
      <c r="E8" s="15">
        <v>345.0</v>
      </c>
      <c r="F8" s="15">
        <v>415.0</v>
      </c>
      <c r="G8" s="15">
        <v>0.0</v>
      </c>
      <c r="H8" s="15">
        <v>0.0</v>
      </c>
      <c r="I8" s="15">
        <f t="shared" si="1"/>
        <v>0</v>
      </c>
      <c r="J8" s="16">
        <f t="shared" si="2"/>
        <v>0</v>
      </c>
      <c r="K8" s="23"/>
      <c r="L8" s="23"/>
      <c r="M8" s="23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23"/>
      <c r="Z8" s="23"/>
    </row>
    <row r="9">
      <c r="A9" s="17" t="s">
        <v>558</v>
      </c>
      <c r="B9" s="17"/>
      <c r="C9" s="18">
        <f t="shared" ref="C9:H9" si="3">SUM(C6:C8)</f>
        <v>6868</v>
      </c>
      <c r="D9" s="18">
        <f t="shared" si="3"/>
        <v>6877</v>
      </c>
      <c r="E9" s="18">
        <f t="shared" si="3"/>
        <v>6877</v>
      </c>
      <c r="F9" s="18">
        <f t="shared" si="3"/>
        <v>7110</v>
      </c>
      <c r="G9" s="18">
        <f t="shared" si="3"/>
        <v>7008</v>
      </c>
      <c r="H9" s="18">
        <f t="shared" si="3"/>
        <v>0</v>
      </c>
      <c r="I9" s="18">
        <f t="shared" si="1"/>
        <v>7008</v>
      </c>
      <c r="J9" s="19">
        <f>SUM(J6:J8)</f>
        <v>584</v>
      </c>
      <c r="K9" s="23"/>
      <c r="L9" s="23"/>
      <c r="M9" s="23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3"/>
      <c r="Z9" s="23"/>
    </row>
    <row r="10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1"/>
      <c r="X10" s="1"/>
      <c r="Y10" s="23"/>
      <c r="Z10" s="23"/>
    </row>
    <row r="1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47"/>
      <c r="O11" s="47"/>
      <c r="P11" s="9"/>
      <c r="Q11" s="9"/>
      <c r="R11" s="9"/>
      <c r="S11" s="9"/>
      <c r="T11" s="9"/>
      <c r="U11" s="9"/>
      <c r="V11" s="9"/>
      <c r="W11" s="9"/>
      <c r="X11" s="9"/>
      <c r="Y11" s="23"/>
      <c r="Z11" s="23"/>
    </row>
    <row r="12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13"/>
      <c r="O13" s="13"/>
      <c r="P13" s="15"/>
      <c r="Q13" s="15"/>
      <c r="R13" s="15"/>
      <c r="S13" s="15"/>
      <c r="T13" s="15"/>
      <c r="U13" s="15"/>
      <c r="V13" s="15"/>
      <c r="W13" s="15"/>
      <c r="X13" s="25"/>
      <c r="Y13" s="23"/>
      <c r="Z13" s="23"/>
    </row>
    <row r="14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13"/>
      <c r="O14" s="13"/>
      <c r="P14" s="15"/>
      <c r="Q14" s="15"/>
      <c r="R14" s="15"/>
      <c r="S14" s="15"/>
      <c r="T14" s="15"/>
      <c r="U14" s="15"/>
      <c r="V14" s="15"/>
      <c r="W14" s="15"/>
      <c r="X14" s="25"/>
      <c r="Y14" s="23"/>
      <c r="Z14" s="23"/>
    </row>
    <row r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13"/>
      <c r="O15" s="13"/>
      <c r="P15" s="15"/>
      <c r="Q15" s="15"/>
      <c r="R15" s="15"/>
      <c r="S15" s="15"/>
      <c r="T15" s="15"/>
      <c r="U15" s="15"/>
      <c r="V15" s="15"/>
      <c r="W15" s="15"/>
      <c r="X15" s="25"/>
      <c r="Y15" s="23"/>
      <c r="Z15" s="23"/>
    </row>
    <row r="1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14"/>
      <c r="O16" s="14"/>
      <c r="P16" s="15"/>
      <c r="Q16" s="15"/>
      <c r="R16" s="15"/>
      <c r="S16" s="15"/>
      <c r="T16" s="15"/>
      <c r="U16" s="15"/>
      <c r="V16" s="15"/>
      <c r="W16" s="15"/>
      <c r="X16" s="25"/>
      <c r="Y16" s="23"/>
      <c r="Z16" s="23"/>
    </row>
    <row r="17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ht="15.75" customHeight="1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15.75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15.75" customHeight="1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5.75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5.7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5.75" customHeight="1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15.75" customHeight="1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15.7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15.75" customHeight="1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ht="15.75" customHeight="1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ht="15.75" customHeight="1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ht="15.75" customHeight="1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ht="15.75" customHeight="1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ht="15.75" customHeight="1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ht="15.75" customHeight="1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ht="15.75" customHeigh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ht="15.75" customHeight="1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ht="15.75" customHeight="1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ht="15.75" customHeight="1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ht="15.75" customHeigh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ht="15.75" customHeight="1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ht="15.75" customHeight="1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ht="15.75" customHeight="1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ht="15.75" customHeight="1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ht="15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ht="15.75" customHeight="1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ht="15.75" customHeight="1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ht="15.75" customHeight="1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ht="15.75" customHeight="1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ht="15.75" customHeight="1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ht="15.75" customHeight="1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ht="15.7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ht="15.75" customHeight="1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ht="15.75" customHeight="1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ht="15.75" customHeight="1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ht="15.75" customHeight="1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ht="15.75" customHeight="1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ht="15.75" customHeight="1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ht="15.75" customHeight="1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ht="15.75" customHeight="1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ht="15.75" customHeight="1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ht="15.75" customHeight="1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ht="15.7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ht="15.75" customHeight="1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ht="15.75" customHeight="1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ht="15.7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ht="15.7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ht="15.75" customHeight="1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ht="15.7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ht="15.7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ht="15.7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ht="15.7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ht="15.7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ht="15.7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ht="15.7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ht="15.7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ht="15.7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ht="15.75" customHeight="1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ht="15.7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ht="15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ht="15.75" customHeight="1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ht="15.7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ht="15.7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ht="15.7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ht="15.75" customHeight="1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ht="15.7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ht="15.75" customHeight="1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ht="15.7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ht="15.75" customHeight="1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ht="15.75" customHeight="1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ht="15.75" customHeight="1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ht="15.75" customHeight="1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ht="15.7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ht="15.75" customHeight="1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ht="15.75" customHeight="1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ht="15.75" customHeight="1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ht="15.75" customHeight="1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ht="15.75" customHeight="1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ht="15.75" customHeight="1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ht="15.75" customHeight="1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ht="15.75" customHeight="1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ht="15.75" customHeight="1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ht="15.75" customHeight="1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ht="15.75" customHeight="1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ht="15.75" customHeight="1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ht="15.75" customHeight="1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ht="15.75" customHeight="1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ht="15.75" customHeight="1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ht="15.75" customHeight="1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ht="15.75" customHeight="1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ht="15.75" customHeight="1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ht="15.75" customHeight="1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ht="15.75" customHeight="1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ht="15.75" customHeight="1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ht="15.7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ht="15.75" customHeight="1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ht="15.75" customHeight="1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ht="15.75" customHeight="1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ht="15.75" customHeight="1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ht="15.75" customHeight="1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ht="15.75" customHeight="1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ht="15.7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ht="15.75" customHeight="1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ht="15.75" customHeight="1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ht="15.75" customHeight="1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ht="15.75" customHeight="1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ht="15.75" customHeight="1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ht="15.75" customHeight="1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ht="15.75" customHeight="1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ht="15.75" customHeight="1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ht="15.75" customHeight="1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ht="15.75" customHeight="1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ht="15.75" customHeight="1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ht="15.75" customHeight="1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ht="15.75" customHeight="1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ht="15.75" customHeight="1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ht="15.75" customHeight="1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ht="15.75" customHeight="1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ht="15.75" customHeight="1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ht="15.75" customHeight="1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ht="15.75" customHeight="1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ht="15.75" customHeigh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ht="15.75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ht="15.75" customHeigh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ht="15.75" customHeigh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ht="15.75" customHeight="1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ht="15.75" customHeight="1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ht="15.75" customHeight="1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ht="15.75" customHeight="1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ht="15.75" customHeight="1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ht="15.75" customHeight="1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ht="15.75" customHeight="1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ht="15.75" customHeight="1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ht="15.75" customHeight="1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ht="15.75" customHeight="1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ht="15.75" customHeight="1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ht="15.75" customHeight="1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ht="15.75" customHeight="1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ht="15.75" customHeight="1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ht="15.75" customHeight="1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ht="15.75" customHeight="1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ht="15.75" customHeight="1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ht="15.75" customHeight="1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ht="15.75" customHeight="1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ht="15.75" customHeight="1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ht="15.75" customHeight="1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ht="15.75" customHeight="1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ht="15.75" customHeight="1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ht="15.75" customHeight="1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ht="15.75" customHeight="1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ht="15.75" customHeight="1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ht="15.75" customHeight="1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ht="15.75" customHeight="1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ht="15.75" customHeight="1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ht="15.75" customHeight="1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ht="15.75" customHeight="1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ht="15.75" customHeight="1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ht="15.75" customHeight="1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ht="15.75" customHeight="1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ht="15.75" customHeight="1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ht="15.75" customHeight="1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ht="15.75" customHeight="1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ht="15.75" customHeight="1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ht="15.75" customHeight="1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ht="15.75" customHeight="1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ht="15.75" customHeight="1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ht="15.75" customHeight="1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ht="15.75" customHeight="1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ht="15.75" customHeight="1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ht="15.75" customHeight="1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ht="15.75" customHeight="1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ht="15.75" customHeight="1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ht="15.75" customHeigh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ht="15.75" customHeigh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ht="15.75" customHeigh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ht="15.75" customHeigh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ht="15.75" customHeight="1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ht="15.75" customHeight="1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ht="15.75" customHeight="1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ht="15.75" customHeight="1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ht="15.75" customHeight="1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ht="15.75" customHeight="1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ht="15.75" customHeight="1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ht="15.75" customHeight="1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ht="15.75" customHeight="1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ht="15.75" customHeight="1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ht="15.75" customHeight="1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ht="15.75" customHeight="1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ht="15.75" customHeight="1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ht="15.75" customHeight="1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ht="15.75" customHeight="1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ht="15.75" customHeight="1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ht="15.75" customHeight="1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ht="15.75" customHeight="1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ht="15.75" customHeight="1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ht="15.75" customHeight="1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ht="15.75" customHeight="1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ht="15.75" customHeight="1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ht="15.75" customHeight="1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ht="15.75" customHeight="1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ht="15.75" customHeight="1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ht="15.75" customHeight="1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ht="15.75" customHeight="1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ht="15.75" customHeight="1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ht="15.75" customHeight="1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ht="15.75" customHeight="1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ht="15.75" customHeight="1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ht="15.75" customHeight="1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ht="15.75" customHeight="1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ht="15.75" customHeight="1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ht="15.75" customHeight="1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ht="15.75" customHeight="1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ht="15.75" customHeight="1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ht="15.75" customHeight="1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ht="15.75" customHeight="1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ht="15.75" customHeight="1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ht="15.75" customHeight="1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ht="15.75" customHeight="1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ht="15.75" customHeight="1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ht="15.75" customHeight="1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ht="15.75" customHeight="1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ht="15.75" customHeight="1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ht="15.75" customHeight="1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ht="15.75" customHeigh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ht="15.75" customHeigh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ht="15.75" customHeigh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ht="15.75" customHeigh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ht="15.75" customHeight="1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ht="15.75" customHeight="1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ht="15.75" customHeight="1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ht="15.75" customHeight="1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ht="15.75" customHeight="1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ht="15.75" customHeight="1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ht="15.75" customHeight="1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ht="15.75" customHeight="1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ht="15.75" customHeight="1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ht="15.75" customHeight="1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ht="15.75" customHeight="1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ht="15.75" customHeight="1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ht="15.75" customHeight="1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ht="15.75" customHeight="1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ht="15.75" customHeight="1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ht="15.75" customHeight="1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ht="15.75" customHeight="1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ht="15.75" customHeight="1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ht="15.75" customHeight="1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ht="15.75" customHeight="1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ht="15.75" customHeight="1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ht="15.75" customHeight="1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ht="15.7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ht="15.75" customHeight="1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ht="15.75" customHeight="1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ht="15.75" customHeight="1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ht="15.75" customHeight="1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ht="15.75" customHeight="1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ht="15.75" customHeight="1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ht="15.75" customHeight="1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ht="15.75" customHeight="1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ht="15.75" customHeight="1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ht="15.75" customHeight="1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ht="15.75" customHeight="1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ht="15.75" customHeight="1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ht="15.75" customHeight="1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ht="15.75" customHeight="1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ht="15.75" customHeight="1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ht="15.75" customHeight="1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ht="15.75" customHeight="1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ht="15.75" customHeight="1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ht="15.75" customHeight="1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ht="15.75" customHeight="1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ht="15.75" customHeight="1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ht="15.75" customHeight="1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ht="15.75" customHeight="1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ht="15.75" customHeight="1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ht="15.75" customHeight="1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ht="15.75" customHeight="1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ht="15.75" customHeight="1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ht="15.75" customHeight="1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ht="15.75" customHeight="1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ht="15.75" customHeight="1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ht="15.75" customHeight="1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ht="15.75" customHeight="1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ht="15.75" customHeight="1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ht="15.75" customHeight="1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ht="15.75" customHeight="1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ht="15.75" customHeight="1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ht="15.75" customHeight="1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ht="15.75" customHeight="1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ht="15.75" customHeight="1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ht="15.75" customHeight="1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ht="15.75" customHeight="1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ht="15.75" customHeight="1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ht="15.75" customHeight="1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ht="15.75" customHeight="1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ht="15.75" customHeight="1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ht="15.75" customHeight="1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ht="15.75" customHeight="1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ht="15.75" customHeight="1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ht="15.75" customHeight="1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ht="15.75" customHeight="1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ht="15.75" customHeight="1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ht="15.75" customHeight="1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ht="15.75" customHeight="1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ht="15.75" customHeight="1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ht="15.75" customHeight="1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ht="15.75" customHeight="1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ht="15.75" customHeight="1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ht="15.75" customHeight="1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ht="15.75" customHeight="1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ht="15.75" customHeight="1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ht="15.75" customHeight="1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ht="15.75" customHeight="1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ht="15.75" customHeight="1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ht="15.75" customHeight="1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ht="15.75" customHeight="1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ht="15.75" customHeight="1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ht="15.75" customHeight="1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ht="15.75" customHeight="1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ht="15.75" customHeight="1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ht="15.75" customHeight="1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ht="15.75" customHeight="1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ht="15.75" customHeight="1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ht="15.75" customHeight="1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ht="15.75" customHeight="1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ht="15.75" customHeight="1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ht="15.75" customHeight="1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ht="15.75" customHeight="1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ht="15.75" customHeight="1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ht="15.75" customHeight="1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ht="15.75" customHeight="1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ht="15.75" customHeight="1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ht="15.75" customHeight="1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ht="15.75" customHeight="1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ht="15.75" customHeight="1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ht="15.75" customHeight="1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ht="15.75" customHeight="1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ht="15.75" customHeight="1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ht="15.75" customHeight="1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ht="15.75" customHeight="1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ht="15.75" customHeight="1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ht="15.75" customHeight="1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ht="15.75" customHeight="1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ht="15.75" customHeight="1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ht="15.75" customHeight="1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ht="15.75" customHeight="1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ht="15.75" customHeight="1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ht="15.75" customHeight="1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ht="15.75" customHeight="1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ht="15.75" customHeight="1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ht="15.75" customHeight="1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ht="15.75" customHeight="1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ht="15.75" customHeight="1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ht="15.75" customHeight="1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ht="15.75" customHeight="1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ht="15.75" customHeight="1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ht="15.75" customHeight="1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ht="15.75" customHeight="1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ht="15.75" customHeight="1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ht="15.75" customHeight="1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ht="15.75" customHeight="1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ht="15.75" customHeight="1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ht="15.75" customHeight="1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ht="15.75" customHeight="1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ht="15.75" customHeight="1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ht="15.75" customHeight="1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ht="15.75" customHeight="1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ht="15.75" customHeight="1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ht="15.75" customHeight="1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ht="15.75" customHeight="1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ht="15.75" customHeight="1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ht="15.75" customHeight="1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ht="15.75" customHeight="1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ht="15.75" customHeight="1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ht="15.75" customHeight="1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ht="15.75" customHeight="1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ht="15.75" customHeight="1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ht="15.75" customHeight="1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ht="15.75" customHeight="1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ht="15.75" customHeight="1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ht="15.75" customHeight="1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ht="15.75" customHeight="1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ht="15.75" customHeight="1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ht="15.75" customHeight="1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ht="15.75" customHeight="1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ht="15.75" customHeight="1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ht="15.75" customHeight="1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ht="15.75" customHeight="1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ht="15.75" customHeight="1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ht="15.75" customHeight="1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ht="15.75" customHeight="1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ht="15.75" customHeight="1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ht="15.75" customHeight="1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ht="15.75" customHeight="1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ht="15.75" customHeight="1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ht="15.75" customHeight="1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ht="15.75" customHeight="1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ht="15.75" customHeight="1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ht="15.75" customHeight="1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ht="15.75" customHeight="1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ht="15.75" customHeight="1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ht="15.75" customHeight="1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ht="15.75" customHeight="1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ht="15.75" customHeight="1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ht="15.75" customHeight="1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ht="15.75" customHeight="1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ht="15.75" customHeight="1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ht="15.75" customHeight="1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ht="15.75" customHeight="1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ht="15.75" customHeight="1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ht="15.75" customHeight="1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ht="15.75" customHeight="1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ht="15.75" customHeight="1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ht="15.75" customHeight="1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ht="15.75" customHeight="1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ht="15.75" customHeight="1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ht="15.75" customHeight="1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ht="15.75" customHeight="1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ht="15.75" customHeight="1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ht="15.75" customHeight="1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ht="15.75" customHeight="1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ht="15.75" customHeight="1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ht="15.75" customHeight="1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ht="15.75" customHeight="1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ht="15.75" customHeight="1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ht="15.75" customHeight="1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ht="15.75" customHeight="1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ht="15.75" customHeight="1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ht="15.75" customHeight="1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ht="15.75" customHeight="1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ht="15.75" customHeight="1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ht="15.75" customHeight="1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ht="15.75" customHeight="1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ht="15.75" customHeight="1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ht="15.75" customHeight="1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ht="15.75" customHeight="1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ht="15.75" customHeight="1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ht="15.75" customHeight="1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ht="15.75" customHeight="1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ht="15.75" customHeight="1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ht="15.75" customHeight="1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ht="15.75" customHeight="1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ht="15.75" customHeight="1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ht="15.75" customHeight="1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ht="15.75" customHeight="1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ht="15.75" customHeight="1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ht="15.75" customHeight="1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ht="15.75" customHeight="1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ht="15.75" customHeight="1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ht="15.75" customHeight="1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ht="15.75" customHeight="1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ht="15.75" customHeight="1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ht="15.75" customHeight="1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ht="15.75" customHeight="1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ht="15.75" customHeight="1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ht="15.75" customHeight="1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ht="15.75" customHeight="1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ht="15.75" customHeight="1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ht="15.75" customHeight="1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ht="15.75" customHeight="1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ht="15.75" customHeight="1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ht="15.75" customHeight="1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ht="15.75" customHeight="1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ht="15.75" customHeight="1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ht="15.75" customHeight="1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ht="15.75" customHeight="1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ht="15.75" customHeight="1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ht="15.75" customHeight="1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ht="15.75" customHeight="1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ht="15.75" customHeight="1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ht="15.75" customHeight="1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ht="15.75" customHeight="1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ht="15.75" customHeight="1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ht="15.75" customHeight="1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ht="15.75" customHeight="1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ht="15.75" customHeight="1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ht="15.75" customHeight="1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ht="15.75" customHeight="1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ht="15.75" customHeight="1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ht="15.75" customHeight="1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ht="15.75" customHeight="1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ht="15.75" customHeight="1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ht="15.75" customHeight="1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ht="15.75" customHeight="1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ht="15.75" customHeight="1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ht="15.75" customHeight="1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ht="15.75" customHeight="1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ht="15.75" customHeight="1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ht="15.75" customHeight="1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ht="15.75" customHeight="1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ht="15.75" customHeight="1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ht="15.75" customHeight="1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ht="15.75" customHeight="1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ht="15.75" customHeight="1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ht="15.75" customHeight="1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ht="15.75" customHeight="1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ht="15.75" customHeight="1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ht="15.75" customHeight="1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ht="15.75" customHeight="1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ht="15.75" customHeight="1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ht="15.75" customHeight="1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ht="15.75" customHeight="1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ht="15.75" customHeight="1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ht="15.75" customHeight="1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ht="15.75" customHeight="1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ht="15.75" customHeight="1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ht="15.75" customHeight="1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ht="15.75" customHeight="1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ht="15.75" customHeight="1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ht="15.75" customHeight="1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ht="15.75" customHeight="1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ht="15.75" customHeight="1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ht="15.75" customHeight="1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ht="15.75" customHeight="1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ht="15.75" customHeight="1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ht="15.75" customHeight="1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ht="15.75" customHeight="1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ht="15.75" customHeight="1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ht="15.75" customHeight="1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ht="15.75" customHeight="1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ht="15.75" customHeight="1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ht="15.75" customHeight="1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ht="15.75" customHeight="1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ht="15.75" customHeight="1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ht="15.75" customHeight="1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ht="15.75" customHeight="1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ht="15.75" customHeight="1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ht="15.75" customHeight="1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ht="15.75" customHeight="1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ht="15.75" customHeight="1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ht="15.75" customHeight="1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ht="15.75" customHeight="1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ht="15.75" customHeight="1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ht="15.75" customHeight="1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ht="15.75" customHeight="1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ht="15.75" customHeight="1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ht="15.75" customHeight="1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ht="15.75" customHeight="1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ht="15.75" customHeight="1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ht="15.75" customHeight="1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ht="15.75" customHeight="1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ht="15.75" customHeight="1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ht="15.75" customHeight="1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ht="15.75" customHeight="1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ht="15.75" customHeight="1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ht="15.75" customHeight="1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ht="15.75" customHeight="1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ht="15.75" customHeight="1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ht="15.75" customHeight="1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ht="15.75" customHeight="1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ht="15.75" customHeight="1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ht="15.75" customHeight="1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ht="15.75" customHeight="1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ht="15.75" customHeight="1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ht="15.75" customHeight="1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ht="15.75" customHeight="1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ht="15.75" customHeight="1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ht="15.75" customHeight="1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ht="15.75" customHeight="1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ht="15.75" customHeight="1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ht="15.75" customHeight="1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ht="15.75" customHeight="1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ht="15.75" customHeight="1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ht="15.75" customHeight="1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ht="15.75" customHeight="1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ht="15.75" customHeight="1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ht="15.75" customHeight="1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ht="15.75" customHeight="1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ht="15.75" customHeight="1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ht="15.75" customHeight="1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ht="15.75" customHeight="1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ht="15.75" customHeight="1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ht="15.75" customHeight="1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ht="15.75" customHeight="1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ht="15.75" customHeight="1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ht="15.75" customHeight="1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ht="15.75" customHeight="1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ht="15.75" customHeight="1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ht="15.75" customHeight="1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ht="15.75" customHeight="1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ht="15.75" customHeight="1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ht="15.75" customHeight="1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ht="15.75" customHeight="1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ht="15.75" customHeight="1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ht="15.75" customHeight="1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ht="15.75" customHeight="1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ht="15.75" customHeight="1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ht="15.75" customHeight="1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ht="15.75" customHeight="1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ht="15.75" customHeight="1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ht="15.75" customHeight="1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ht="15.75" customHeight="1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ht="15.75" customHeight="1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ht="15.75" customHeight="1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ht="15.75" customHeight="1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ht="15.75" customHeight="1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ht="15.75" customHeight="1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ht="15.75" customHeight="1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ht="15.75" customHeight="1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ht="15.75" customHeight="1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ht="15.75" customHeight="1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ht="15.75" customHeight="1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ht="15.75" customHeight="1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ht="15.75" customHeight="1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ht="15.75" customHeight="1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ht="15.75" customHeight="1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ht="15.75" customHeight="1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ht="15.75" customHeight="1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ht="15.75" customHeight="1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ht="15.75" customHeight="1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ht="15.75" customHeight="1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ht="15.75" customHeight="1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ht="15.75" customHeight="1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ht="15.75" customHeight="1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ht="15.75" customHeight="1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ht="15.75" customHeight="1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ht="15.75" customHeight="1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ht="15.75" customHeight="1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ht="15.75" customHeight="1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ht="15.75" customHeight="1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ht="15.75" customHeight="1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ht="15.75" customHeight="1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ht="15.75" customHeight="1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ht="15.75" customHeight="1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ht="15.75" customHeight="1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ht="15.75" customHeight="1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ht="15.75" customHeight="1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ht="15.75" customHeight="1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ht="15.75" customHeight="1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ht="15.75" customHeight="1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ht="15.75" customHeight="1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ht="15.75" customHeight="1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ht="15.75" customHeight="1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ht="15.75" customHeight="1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ht="15.75" customHeight="1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ht="15.75" customHeight="1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ht="15.75" customHeight="1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ht="15.75" customHeight="1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ht="15.75" customHeight="1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ht="15.75" customHeight="1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ht="15.75" customHeight="1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ht="15.75" customHeight="1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ht="15.75" customHeight="1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ht="15.75" customHeight="1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ht="15.75" customHeight="1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ht="15.75" customHeight="1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ht="15.75" customHeight="1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ht="15.75" customHeight="1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ht="15.75" customHeight="1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ht="15.75" customHeight="1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ht="15.75" customHeight="1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ht="15.75" customHeight="1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ht="15.75" customHeight="1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ht="15.75" customHeight="1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ht="15.75" customHeight="1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ht="15.75" customHeight="1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ht="15.75" customHeight="1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ht="15.75" customHeight="1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ht="15.75" customHeight="1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ht="15.75" customHeight="1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ht="15.75" customHeight="1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ht="15.75" customHeight="1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ht="15.75" customHeight="1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ht="15.75" customHeight="1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ht="15.75" customHeight="1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ht="15.75" customHeight="1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ht="15.75" customHeight="1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ht="15.75" customHeight="1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ht="15.75" customHeight="1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ht="15.75" customHeight="1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ht="15.75" customHeight="1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ht="15.75" customHeight="1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ht="15.75" customHeight="1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ht="15.75" customHeight="1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ht="15.75" customHeight="1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ht="15.75" customHeight="1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ht="15.75" customHeight="1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ht="15.75" customHeight="1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ht="15.75" customHeight="1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ht="15.75" customHeight="1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ht="15.75" customHeight="1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ht="15.75" customHeight="1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ht="15.75" customHeight="1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ht="15.75" customHeight="1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ht="15.75" customHeight="1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ht="15.75" customHeight="1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ht="15.75" customHeight="1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ht="15.75" customHeight="1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ht="15.75" customHeight="1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ht="15.75" customHeight="1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ht="15.75" customHeight="1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ht="15.75" customHeight="1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ht="15.75" customHeight="1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ht="15.75" customHeight="1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ht="15.75" customHeight="1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ht="15.75" customHeight="1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ht="15.75" customHeight="1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ht="15.75" customHeight="1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ht="15.75" customHeight="1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ht="15.75" customHeight="1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ht="15.75" customHeight="1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ht="15.75" customHeight="1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ht="15.75" customHeight="1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ht="15.75" customHeight="1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ht="15.75" customHeight="1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ht="15.75" customHeight="1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ht="15.75" customHeight="1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ht="15.75" customHeight="1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ht="15.75" customHeight="1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ht="15.75" customHeight="1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ht="15.75" customHeight="1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ht="15.75" customHeight="1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ht="15.75" customHeight="1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ht="15.75" customHeight="1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ht="15.75" customHeight="1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ht="15.75" customHeight="1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ht="15.75" customHeight="1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ht="15.75" customHeight="1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ht="15.75" customHeight="1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ht="15.75" customHeight="1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ht="15.75" customHeight="1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ht="15.75" customHeight="1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ht="15.75" customHeight="1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ht="15.75" customHeight="1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ht="15.75" customHeight="1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ht="15.75" customHeight="1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ht="15.75" customHeight="1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ht="15.75" customHeight="1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ht="15.75" customHeight="1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ht="15.75" customHeight="1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ht="15.75" customHeight="1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ht="15.75" customHeight="1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ht="15.75" customHeight="1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ht="15.75" customHeight="1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ht="15.75" customHeight="1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ht="15.75" customHeight="1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ht="15.75" customHeight="1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ht="15.75" customHeight="1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ht="15.75" customHeight="1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ht="15.75" customHeight="1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ht="15.75" customHeight="1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ht="15.75" customHeight="1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ht="15.75" customHeight="1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ht="15.75" customHeight="1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ht="15.75" customHeight="1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ht="15.75" customHeight="1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ht="15.75" customHeight="1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ht="15.75" customHeight="1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ht="15.75" customHeight="1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ht="15.75" customHeight="1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ht="15.75" customHeight="1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ht="15.75" customHeight="1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ht="15.75" customHeight="1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ht="15.75" customHeight="1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ht="15.75" customHeight="1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ht="15.75" customHeight="1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ht="15.75" customHeight="1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ht="15.75" customHeight="1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ht="15.75" customHeight="1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ht="15.75" customHeight="1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ht="15.75" customHeight="1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ht="15.75" customHeight="1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ht="15.75" customHeight="1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ht="15.75" customHeight="1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ht="15.75" customHeight="1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ht="15.75" customHeight="1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ht="15.75" customHeight="1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ht="15.75" customHeight="1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ht="15.75" customHeight="1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ht="15.75" customHeight="1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ht="15.75" customHeight="1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ht="15.75" customHeight="1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ht="15.75" customHeight="1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ht="15.75" customHeight="1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ht="15.75" customHeight="1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ht="15.75" customHeight="1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ht="15.75" customHeight="1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ht="15.75" customHeight="1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ht="15.75" customHeight="1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ht="15.75" customHeight="1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ht="15.75" customHeight="1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ht="15.75" customHeight="1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ht="15.75" customHeight="1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ht="15.75" customHeight="1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ht="15.75" customHeight="1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ht="15.75" customHeight="1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ht="15.75" customHeight="1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ht="15.75" customHeight="1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ht="15.75" customHeight="1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ht="15.75" customHeight="1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ht="15.75" customHeight="1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ht="15.75" customHeight="1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ht="15.75" customHeight="1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ht="15.75" customHeight="1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ht="15.75" customHeight="1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ht="15.75" customHeight="1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ht="15.75" customHeight="1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ht="15.75" customHeight="1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ht="15.75" customHeight="1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ht="15.75" customHeight="1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ht="15.75" customHeight="1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ht="15.75" customHeight="1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ht="15.75" customHeight="1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ht="15.75" customHeight="1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ht="15.75" customHeight="1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ht="15.75" customHeight="1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ht="15.75" customHeight="1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ht="15.75" customHeight="1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ht="15.75" customHeight="1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ht="15.75" customHeight="1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ht="15.75" customHeight="1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ht="15.75" customHeight="1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ht="15.75" customHeight="1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ht="15.75" customHeight="1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ht="15.75" customHeight="1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ht="15.75" customHeight="1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ht="15.75" customHeight="1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ht="15.75" customHeight="1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ht="15.75" customHeight="1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ht="15.75" customHeight="1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ht="15.75" customHeight="1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ht="15.75" customHeight="1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ht="15.75" customHeight="1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ht="15.75" customHeight="1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ht="15.75" customHeight="1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ht="15.75" customHeight="1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ht="15.75" customHeight="1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ht="15.75" customHeight="1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ht="15.75" customHeight="1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ht="15.75" customHeight="1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ht="15.75" customHeight="1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ht="15.75" customHeight="1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ht="15.75" customHeight="1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ht="15.75" customHeight="1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ht="15.75" customHeight="1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ht="15.75" customHeight="1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ht="15.75" customHeight="1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ht="15.75" customHeight="1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ht="15.75" customHeight="1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ht="15.75" customHeight="1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ht="15.75" customHeight="1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ht="15.75" customHeight="1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ht="15.75" customHeight="1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ht="15.75" customHeight="1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ht="15.75" customHeight="1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ht="15.75" customHeight="1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ht="15.75" customHeight="1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ht="15.75" customHeight="1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ht="15.75" customHeight="1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ht="15.75" customHeight="1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ht="15.75" customHeight="1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ht="15.75" customHeight="1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ht="15.75" customHeight="1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ht="15.75" customHeight="1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ht="15.75" customHeight="1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ht="15.75" customHeight="1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ht="15.75" customHeight="1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ht="15.75" customHeight="1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ht="15.75" customHeight="1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ht="15.75" customHeight="1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ht="15.75" customHeight="1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ht="15.75" customHeight="1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ht="15.75" customHeight="1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ht="15.75" customHeight="1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ht="15.75" customHeight="1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ht="15.75" customHeight="1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ht="15.75" customHeight="1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ht="15.75" customHeight="1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ht="15.75" customHeight="1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ht="15.75" customHeight="1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ht="15.75" customHeight="1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ht="15.75" customHeight="1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ht="15.75" customHeight="1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ht="15.75" customHeight="1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ht="15.75" customHeight="1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ht="15.75" customHeight="1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ht="15.75" customHeight="1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ht="15.75" customHeight="1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ht="15.75" customHeight="1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ht="15.75" customHeight="1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ht="15.75" customHeight="1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ht="15.75" customHeight="1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ht="15.75" customHeight="1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ht="15.75" customHeight="1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ht="15.75" customHeight="1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ht="15.75" customHeight="1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ht="15.75" customHeight="1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ht="15.75" customHeight="1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ht="15.75" customHeight="1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ht="15.75" customHeight="1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ht="15.75" customHeight="1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ht="15.75" customHeight="1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ht="15.75" customHeight="1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ht="15.75" customHeight="1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ht="15.75" customHeight="1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ht="15.75" customHeight="1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ht="15.75" customHeight="1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ht="15.75" customHeight="1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ht="15.75" customHeight="1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ht="15.75" customHeight="1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ht="15.75" customHeight="1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ht="15.75" customHeight="1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ht="15.75" customHeight="1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ht="15.75" customHeight="1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ht="15.75" customHeight="1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ht="15.75" customHeight="1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ht="15.75" customHeight="1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ht="15.75" customHeight="1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ht="15.75" customHeight="1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ht="15.75" customHeight="1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ht="15.75" customHeight="1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ht="15.75" customHeight="1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ht="15.75" customHeight="1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ht="15.75" customHeight="1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ht="15.75" customHeight="1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ht="15.75" customHeight="1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ht="15.75" customHeight="1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ht="15.75" customHeight="1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ht="15.75" customHeight="1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ht="15.75" customHeight="1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ht="15.75" customHeight="1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ht="15.75" customHeight="1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ht="15.75" customHeight="1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ht="15.75" customHeight="1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ht="15.75" customHeight="1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ht="15.75" customHeight="1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ht="15.75" customHeight="1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ht="15.75" customHeight="1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ht="15.75" customHeight="1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ht="15.75" customHeight="1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ht="15.75" customHeight="1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ht="15.75" customHeight="1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ht="15.75" customHeight="1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ht="15.75" customHeight="1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ht="15.75" customHeight="1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ht="15.75" customHeight="1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ht="15.75" customHeight="1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ht="15.75" customHeight="1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ht="15.75" customHeight="1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ht="15.75" customHeight="1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ht="15.75" customHeight="1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ht="15.75" customHeight="1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ht="15.75" customHeight="1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ht="15.75" customHeight="1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ht="15.75" customHeight="1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ht="15.75" customHeight="1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ht="15.75" customHeight="1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ht="15.75" customHeight="1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ht="15.75" customHeight="1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ht="15.75" customHeight="1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ht="15.75" customHeight="1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ht="15.75" customHeight="1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ht="15.75" customHeight="1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ht="15.75" customHeight="1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ht="15.75" customHeight="1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ht="15.75" customHeight="1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ht="15.75" customHeight="1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ht="15.75" customHeight="1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ht="15.75" customHeight="1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ht="15.75" customHeight="1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ht="15.75" customHeight="1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ht="15.75" customHeight="1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ht="15.75" customHeight="1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ht="15.75" customHeight="1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ht="15.75" customHeight="1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ht="15.75" customHeight="1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ht="15.75" customHeight="1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ht="15.75" customHeight="1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ht="15.75" customHeight="1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ht="15.75" customHeight="1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ht="15.75" customHeight="1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mergeCells count="1">
    <mergeCell ref="A1:J1"/>
  </mergeCells>
  <printOptions/>
  <pageMargins bottom="0.75" footer="0.0" header="0.0" left="0.7" right="0.7" top="0.75"/>
  <pageSetup scale="81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9.0"/>
    <col customWidth="1" min="3" max="7" width="8.38"/>
    <col customWidth="1" min="8" max="8" width="8.75"/>
    <col customWidth="1" min="9" max="9" width="8.38"/>
    <col customWidth="1" min="10" max="10" width="8.75"/>
    <col customWidth="1" min="11" max="26" width="7.63"/>
  </cols>
  <sheetData>
    <row r="1">
      <c r="A1" s="1" t="s">
        <v>559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>
        <v>300.0</v>
      </c>
      <c r="B6" s="13" t="s">
        <v>153</v>
      </c>
      <c r="C6" s="15">
        <v>7195311.0</v>
      </c>
      <c r="D6" s="15">
        <v>7064167.0</v>
      </c>
      <c r="E6" s="15">
        <v>7034167.0</v>
      </c>
      <c r="F6" s="15">
        <v>7248042.0</v>
      </c>
      <c r="G6" s="15">
        <v>7370801.0</v>
      </c>
      <c r="H6" s="15">
        <v>0.0</v>
      </c>
      <c r="I6" s="15">
        <f t="shared" ref="I6:I7" si="2">G6+H6</f>
        <v>7370801</v>
      </c>
      <c r="J6" s="16">
        <f>I6/12</f>
        <v>614233.4167</v>
      </c>
    </row>
    <row r="7">
      <c r="A7" s="17" t="s">
        <v>561</v>
      </c>
      <c r="B7" s="17"/>
      <c r="C7" s="18">
        <f t="shared" ref="C7:F7" si="1">SUM(C6)</f>
        <v>7195311</v>
      </c>
      <c r="D7" s="18">
        <f t="shared" si="1"/>
        <v>7064167</v>
      </c>
      <c r="E7" s="18">
        <f t="shared" si="1"/>
        <v>7034167</v>
      </c>
      <c r="F7" s="18">
        <f t="shared" si="1"/>
        <v>7248042</v>
      </c>
      <c r="G7" s="18">
        <f>G6</f>
        <v>7370801</v>
      </c>
      <c r="H7" s="18">
        <f>SUM(H6)</f>
        <v>0</v>
      </c>
      <c r="I7" s="18">
        <f t="shared" si="2"/>
        <v>7370801</v>
      </c>
      <c r="J7" s="19">
        <f>SUM(J6)</f>
        <v>614233.4167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5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88"/>
    <col customWidth="1" min="3" max="3" width="7.63"/>
    <col customWidth="1" min="4" max="4" width="8.38"/>
    <col customWidth="1" min="5" max="7" width="7.63"/>
    <col customWidth="1" min="8" max="8" width="9.13"/>
    <col customWidth="1" min="9" max="26" width="7.63"/>
  </cols>
  <sheetData>
    <row r="1">
      <c r="A1" s="1" t="s">
        <v>560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562</v>
      </c>
      <c r="B6" s="13" t="s">
        <v>563</v>
      </c>
      <c r="C6" s="15">
        <v>55366.0</v>
      </c>
      <c r="D6" s="15">
        <v>58461.0</v>
      </c>
      <c r="E6" s="15">
        <v>47718.0</v>
      </c>
      <c r="F6" s="15">
        <v>58775.0</v>
      </c>
      <c r="G6" s="15">
        <v>61500.0</v>
      </c>
      <c r="H6" s="15">
        <v>0.0</v>
      </c>
      <c r="I6" s="15">
        <f t="shared" ref="I6:I34" si="1">G6+H6</f>
        <v>61500</v>
      </c>
      <c r="J6" s="16">
        <f t="shared" ref="J6:J33" si="2">I6/12</f>
        <v>5125</v>
      </c>
    </row>
    <row r="7">
      <c r="A7" s="13" t="s">
        <v>564</v>
      </c>
      <c r="B7" s="13" t="s">
        <v>565</v>
      </c>
      <c r="C7" s="15">
        <v>31688.0</v>
      </c>
      <c r="D7" s="15">
        <v>32005.0</v>
      </c>
      <c r="E7" s="15">
        <v>31591.0</v>
      </c>
      <c r="F7" s="15">
        <v>27875.0</v>
      </c>
      <c r="G7" s="15">
        <v>29700.0</v>
      </c>
      <c r="H7" s="15">
        <v>0.0</v>
      </c>
      <c r="I7" s="15">
        <f t="shared" si="1"/>
        <v>29700</v>
      </c>
      <c r="J7" s="16">
        <f t="shared" si="2"/>
        <v>2475</v>
      </c>
    </row>
    <row r="8">
      <c r="A8" s="13" t="s">
        <v>566</v>
      </c>
      <c r="B8" s="13" t="s">
        <v>567</v>
      </c>
      <c r="C8" s="15">
        <v>317101.0</v>
      </c>
      <c r="D8" s="15">
        <v>328310.0</v>
      </c>
      <c r="E8" s="15">
        <v>319647.0</v>
      </c>
      <c r="F8" s="15">
        <v>346700.0</v>
      </c>
      <c r="G8" s="15">
        <v>381700.0</v>
      </c>
      <c r="H8" s="15">
        <v>0.0</v>
      </c>
      <c r="I8" s="15">
        <f t="shared" si="1"/>
        <v>381700</v>
      </c>
      <c r="J8" s="16">
        <f t="shared" si="2"/>
        <v>31808.33333</v>
      </c>
      <c r="L8" s="20" t="s">
        <v>568</v>
      </c>
    </row>
    <row r="9">
      <c r="A9" s="13" t="s">
        <v>569</v>
      </c>
      <c r="B9" s="13" t="s">
        <v>570</v>
      </c>
      <c r="C9" s="15">
        <v>128.0</v>
      </c>
      <c r="D9" s="15">
        <v>6120.0</v>
      </c>
      <c r="E9" s="15">
        <v>101.0</v>
      </c>
      <c r="F9" s="15">
        <v>6242.0</v>
      </c>
      <c r="G9" s="15">
        <v>7800.0</v>
      </c>
      <c r="H9" s="15">
        <v>-3000.0</v>
      </c>
      <c r="I9" s="15">
        <f t="shared" si="1"/>
        <v>4800</v>
      </c>
      <c r="J9" s="16">
        <f t="shared" si="2"/>
        <v>400</v>
      </c>
    </row>
    <row r="10">
      <c r="A10" s="13" t="s">
        <v>571</v>
      </c>
      <c r="B10" s="13" t="s">
        <v>370</v>
      </c>
      <c r="C10" s="15">
        <v>5642.0</v>
      </c>
      <c r="D10" s="15">
        <v>12240.0</v>
      </c>
      <c r="E10" s="15">
        <v>9031.0</v>
      </c>
      <c r="F10" s="15">
        <v>12240.0</v>
      </c>
      <c r="G10" s="15">
        <v>13000.0</v>
      </c>
      <c r="H10" s="15">
        <v>0.0</v>
      </c>
      <c r="I10" s="15">
        <f t="shared" si="1"/>
        <v>13000</v>
      </c>
      <c r="J10" s="16">
        <f t="shared" si="2"/>
        <v>1083.333333</v>
      </c>
    </row>
    <row r="11">
      <c r="A11" s="13" t="s">
        <v>572</v>
      </c>
      <c r="B11" s="13" t="s">
        <v>573</v>
      </c>
      <c r="C11" s="15">
        <v>2800.0</v>
      </c>
      <c r="D11" s="15">
        <v>3300.0</v>
      </c>
      <c r="E11" s="15">
        <v>2250.0</v>
      </c>
      <c r="F11" s="15">
        <v>4500.0</v>
      </c>
      <c r="G11" s="15">
        <v>4500.0</v>
      </c>
      <c r="H11" s="15">
        <v>0.0</v>
      </c>
      <c r="I11" s="15">
        <f t="shared" si="1"/>
        <v>4500</v>
      </c>
      <c r="J11" s="16">
        <f t="shared" si="2"/>
        <v>375</v>
      </c>
    </row>
    <row r="12">
      <c r="A12" s="13" t="s">
        <v>574</v>
      </c>
      <c r="B12" s="13" t="s">
        <v>575</v>
      </c>
      <c r="C12" s="15">
        <v>13399.0</v>
      </c>
      <c r="D12" s="15">
        <v>12460.0</v>
      </c>
      <c r="E12" s="15">
        <v>11508.0</v>
      </c>
      <c r="F12" s="15">
        <v>14840.0</v>
      </c>
      <c r="G12" s="15">
        <v>15840.0</v>
      </c>
      <c r="H12" s="15">
        <v>-1000.0</v>
      </c>
      <c r="I12" s="15">
        <f t="shared" si="1"/>
        <v>14840</v>
      </c>
      <c r="J12" s="16">
        <f t="shared" si="2"/>
        <v>1236.666667</v>
      </c>
    </row>
    <row r="13">
      <c r="A13" s="13" t="s">
        <v>576</v>
      </c>
      <c r="B13" s="13" t="s">
        <v>577</v>
      </c>
      <c r="C13" s="15">
        <v>2317.0</v>
      </c>
      <c r="D13" s="15">
        <v>3600.0</v>
      </c>
      <c r="E13" s="15">
        <v>2005.0</v>
      </c>
      <c r="F13" s="15">
        <v>3960.0</v>
      </c>
      <c r="G13" s="15">
        <v>3960.0</v>
      </c>
      <c r="H13" s="15">
        <v>0.0</v>
      </c>
      <c r="I13" s="15">
        <f t="shared" si="1"/>
        <v>3960</v>
      </c>
      <c r="J13" s="16">
        <f t="shared" si="2"/>
        <v>330</v>
      </c>
    </row>
    <row r="14">
      <c r="A14" s="13" t="s">
        <v>578</v>
      </c>
      <c r="B14" s="13" t="s">
        <v>342</v>
      </c>
      <c r="C14" s="15">
        <v>315.0</v>
      </c>
      <c r="D14" s="15">
        <v>400.0</v>
      </c>
      <c r="E14" s="15">
        <v>311.0</v>
      </c>
      <c r="F14" s="15">
        <v>400.0</v>
      </c>
      <c r="G14" s="15">
        <v>400.0</v>
      </c>
      <c r="H14" s="15">
        <v>0.0</v>
      </c>
      <c r="I14" s="15">
        <f t="shared" si="1"/>
        <v>400</v>
      </c>
      <c r="J14" s="16">
        <f t="shared" si="2"/>
        <v>33.33333333</v>
      </c>
    </row>
    <row r="15">
      <c r="A15" s="13" t="s">
        <v>579</v>
      </c>
      <c r="B15" s="13" t="s">
        <v>580</v>
      </c>
      <c r="C15" s="15">
        <v>9523.0</v>
      </c>
      <c r="D15" s="15">
        <v>0.0</v>
      </c>
      <c r="E15" s="15">
        <v>0.0</v>
      </c>
      <c r="F15" s="15">
        <v>0.0</v>
      </c>
      <c r="G15" s="15">
        <v>0.0</v>
      </c>
      <c r="H15" s="15">
        <v>0.0</v>
      </c>
      <c r="I15" s="15">
        <f t="shared" si="1"/>
        <v>0</v>
      </c>
      <c r="J15" s="16">
        <f t="shared" si="2"/>
        <v>0</v>
      </c>
    </row>
    <row r="16">
      <c r="A16" s="13" t="s">
        <v>581</v>
      </c>
      <c r="B16" s="13" t="s">
        <v>582</v>
      </c>
      <c r="C16" s="15">
        <v>74618.0</v>
      </c>
      <c r="D16" s="15">
        <v>80000.0</v>
      </c>
      <c r="E16" s="15">
        <v>76833.0</v>
      </c>
      <c r="F16" s="15">
        <v>80000.0</v>
      </c>
      <c r="G16" s="15">
        <v>80000.0</v>
      </c>
      <c r="H16" s="15">
        <v>0.0</v>
      </c>
      <c r="I16" s="15">
        <f t="shared" si="1"/>
        <v>80000</v>
      </c>
      <c r="J16" s="16">
        <f t="shared" si="2"/>
        <v>6666.666667</v>
      </c>
    </row>
    <row r="17">
      <c r="A17" s="13" t="s">
        <v>583</v>
      </c>
      <c r="B17" s="13" t="s">
        <v>584</v>
      </c>
      <c r="C17" s="15">
        <v>37795.0</v>
      </c>
      <c r="D17" s="15">
        <v>36000.0</v>
      </c>
      <c r="E17" s="15">
        <v>34964.0</v>
      </c>
      <c r="F17" s="15">
        <v>45000.0</v>
      </c>
      <c r="G17" s="15">
        <v>50000.0</v>
      </c>
      <c r="H17" s="15">
        <v>0.0</v>
      </c>
      <c r="I17" s="15">
        <f t="shared" si="1"/>
        <v>50000</v>
      </c>
      <c r="J17" s="16">
        <f t="shared" si="2"/>
        <v>4166.666667</v>
      </c>
      <c r="L17" s="20" t="s">
        <v>585</v>
      </c>
      <c r="M17" s="20" t="s">
        <v>586</v>
      </c>
    </row>
    <row r="18">
      <c r="A18" s="13" t="s">
        <v>587</v>
      </c>
      <c r="B18" s="13" t="s">
        <v>588</v>
      </c>
      <c r="C18" s="15">
        <v>1340.0</v>
      </c>
      <c r="D18" s="15">
        <v>2500.0</v>
      </c>
      <c r="E18" s="15">
        <v>1130.0</v>
      </c>
      <c r="F18" s="15">
        <v>2500.0</v>
      </c>
      <c r="G18" s="15">
        <v>2500.0</v>
      </c>
      <c r="H18" s="15">
        <v>0.0</v>
      </c>
      <c r="I18" s="15">
        <f t="shared" si="1"/>
        <v>2500</v>
      </c>
      <c r="J18" s="16">
        <f t="shared" si="2"/>
        <v>208.3333333</v>
      </c>
    </row>
    <row r="19">
      <c r="A19" s="13" t="s">
        <v>589</v>
      </c>
      <c r="B19" s="13" t="s">
        <v>590</v>
      </c>
      <c r="C19" s="15">
        <v>1819.0</v>
      </c>
      <c r="D19" s="15">
        <v>5000.0</v>
      </c>
      <c r="E19" s="15">
        <v>0.0</v>
      </c>
      <c r="F19" s="15">
        <v>4000.0</v>
      </c>
      <c r="G19" s="15">
        <v>4000.0</v>
      </c>
      <c r="H19" s="15">
        <v>0.0</v>
      </c>
      <c r="I19" s="15">
        <f t="shared" si="1"/>
        <v>4000</v>
      </c>
      <c r="J19" s="16">
        <f t="shared" si="2"/>
        <v>333.3333333</v>
      </c>
    </row>
    <row r="20">
      <c r="A20" s="13" t="s">
        <v>591</v>
      </c>
      <c r="B20" s="13" t="s">
        <v>593</v>
      </c>
      <c r="C20" s="15">
        <v>3504.0</v>
      </c>
      <c r="D20" s="15">
        <v>4300.0</v>
      </c>
      <c r="E20" s="15">
        <v>3376.0</v>
      </c>
      <c r="F20" s="15">
        <v>4300.0</v>
      </c>
      <c r="G20" s="15">
        <v>4300.0</v>
      </c>
      <c r="H20" s="15">
        <v>0.0</v>
      </c>
      <c r="I20" s="15">
        <f t="shared" si="1"/>
        <v>4300</v>
      </c>
      <c r="J20" s="16">
        <f t="shared" si="2"/>
        <v>358.3333333</v>
      </c>
    </row>
    <row r="21" ht="15.75" customHeight="1">
      <c r="A21" s="13" t="s">
        <v>594</v>
      </c>
      <c r="B21" s="13" t="s">
        <v>595</v>
      </c>
      <c r="C21" s="15">
        <v>432.0</v>
      </c>
      <c r="D21" s="15">
        <v>500.0</v>
      </c>
      <c r="E21" s="15">
        <v>356.0</v>
      </c>
      <c r="F21" s="15">
        <v>500.0</v>
      </c>
      <c r="G21" s="15">
        <v>500.0</v>
      </c>
      <c r="H21" s="15">
        <v>0.0</v>
      </c>
      <c r="I21" s="15">
        <f t="shared" si="1"/>
        <v>500</v>
      </c>
      <c r="J21" s="16">
        <f t="shared" si="2"/>
        <v>41.66666667</v>
      </c>
    </row>
    <row r="22" ht="15.75" customHeight="1">
      <c r="A22" s="13" t="s">
        <v>596</v>
      </c>
      <c r="B22" s="13" t="s">
        <v>597</v>
      </c>
      <c r="C22" s="15">
        <v>7708.0</v>
      </c>
      <c r="D22" s="15">
        <v>4000.0</v>
      </c>
      <c r="E22" s="15">
        <v>10383.0</v>
      </c>
      <c r="F22" s="15">
        <v>10000.0</v>
      </c>
      <c r="G22" s="15">
        <v>15000.0</v>
      </c>
      <c r="H22" s="15">
        <v>-2000.0</v>
      </c>
      <c r="I22" s="15">
        <f t="shared" si="1"/>
        <v>13000</v>
      </c>
      <c r="J22" s="16">
        <f t="shared" si="2"/>
        <v>1083.333333</v>
      </c>
      <c r="L22" s="20" t="s">
        <v>598</v>
      </c>
    </row>
    <row r="23" ht="15.75" customHeight="1">
      <c r="A23" s="13" t="s">
        <v>599</v>
      </c>
      <c r="B23" s="13" t="s">
        <v>600</v>
      </c>
      <c r="C23" s="15">
        <v>1022.0</v>
      </c>
      <c r="D23" s="15">
        <v>3000.0</v>
      </c>
      <c r="E23" s="15">
        <v>3242.0</v>
      </c>
      <c r="F23" s="15">
        <v>3000.0</v>
      </c>
      <c r="G23" s="15">
        <v>3300.0</v>
      </c>
      <c r="H23" s="15">
        <v>0.0</v>
      </c>
      <c r="I23" s="15">
        <f t="shared" si="1"/>
        <v>3300</v>
      </c>
      <c r="J23" s="16">
        <f t="shared" si="2"/>
        <v>275</v>
      </c>
    </row>
    <row r="24" ht="15.75" customHeight="1">
      <c r="A24" s="13" t="s">
        <v>603</v>
      </c>
      <c r="B24" s="13" t="s">
        <v>604</v>
      </c>
      <c r="C24" s="15">
        <v>15036.0</v>
      </c>
      <c r="D24" s="15">
        <v>12650.0</v>
      </c>
      <c r="E24" s="15">
        <v>19198.0</v>
      </c>
      <c r="F24" s="15">
        <v>15000.0</v>
      </c>
      <c r="G24" s="15">
        <v>20000.0</v>
      </c>
      <c r="H24" s="15">
        <v>0.0</v>
      </c>
      <c r="I24" s="15">
        <f t="shared" si="1"/>
        <v>20000</v>
      </c>
      <c r="J24" s="16">
        <f t="shared" si="2"/>
        <v>1666.666667</v>
      </c>
      <c r="L24" s="20" t="s">
        <v>585</v>
      </c>
    </row>
    <row r="25" ht="15.75" customHeight="1">
      <c r="A25" s="13" t="s">
        <v>605</v>
      </c>
      <c r="B25" s="13" t="s">
        <v>606</v>
      </c>
      <c r="C25" s="15">
        <v>510.0</v>
      </c>
      <c r="D25" s="15">
        <v>600.0</v>
      </c>
      <c r="E25" s="15">
        <v>580.0</v>
      </c>
      <c r="F25" s="15">
        <v>600.0</v>
      </c>
      <c r="G25" s="15">
        <v>600.0</v>
      </c>
      <c r="H25" s="15">
        <v>0.0</v>
      </c>
      <c r="I25" s="15">
        <f t="shared" si="1"/>
        <v>600</v>
      </c>
      <c r="J25" s="16">
        <f t="shared" si="2"/>
        <v>50</v>
      </c>
    </row>
    <row r="26" ht="15.75" customHeight="1">
      <c r="A26" s="13" t="s">
        <v>607</v>
      </c>
      <c r="B26" s="13" t="s">
        <v>608</v>
      </c>
      <c r="C26" s="15">
        <v>15901.0</v>
      </c>
      <c r="D26" s="15">
        <v>36000.0</v>
      </c>
      <c r="E26" s="15">
        <v>28911.0</v>
      </c>
      <c r="F26" s="15">
        <v>36000.0</v>
      </c>
      <c r="G26" s="15">
        <v>50000.0</v>
      </c>
      <c r="H26" s="15">
        <v>-10000.0</v>
      </c>
      <c r="I26" s="15">
        <f t="shared" si="1"/>
        <v>40000</v>
      </c>
      <c r="J26" s="16">
        <f t="shared" si="2"/>
        <v>3333.333333</v>
      </c>
    </row>
    <row r="27" ht="15.75" customHeight="1">
      <c r="A27" s="13" t="s">
        <v>610</v>
      </c>
      <c r="B27" s="13" t="s">
        <v>392</v>
      </c>
      <c r="C27" s="15">
        <v>5816.0</v>
      </c>
      <c r="D27" s="15">
        <v>5000.0</v>
      </c>
      <c r="E27" s="15">
        <v>5773.0</v>
      </c>
      <c r="F27" s="15">
        <v>6500.0</v>
      </c>
      <c r="G27" s="15">
        <v>7100.0</v>
      </c>
      <c r="H27" s="15">
        <v>0.0</v>
      </c>
      <c r="I27" s="15">
        <f t="shared" si="1"/>
        <v>7100</v>
      </c>
      <c r="J27" s="16">
        <f t="shared" si="2"/>
        <v>591.6666667</v>
      </c>
    </row>
    <row r="28" ht="15.75" customHeight="1">
      <c r="A28" s="13" t="s">
        <v>613</v>
      </c>
      <c r="B28" s="13" t="s">
        <v>615</v>
      </c>
      <c r="C28" s="15">
        <v>1418.0</v>
      </c>
      <c r="D28" s="15">
        <v>2500.0</v>
      </c>
      <c r="E28" s="15">
        <v>2022.0</v>
      </c>
      <c r="F28" s="15">
        <v>5000.0</v>
      </c>
      <c r="G28" s="15">
        <v>4500.0</v>
      </c>
      <c r="H28" s="15">
        <v>0.0</v>
      </c>
      <c r="I28" s="15">
        <f t="shared" si="1"/>
        <v>4500</v>
      </c>
      <c r="J28" s="16">
        <f t="shared" si="2"/>
        <v>375</v>
      </c>
    </row>
    <row r="29" ht="15.75" customHeight="1">
      <c r="A29" s="13" t="s">
        <v>617</v>
      </c>
      <c r="B29" s="13" t="s">
        <v>51</v>
      </c>
      <c r="C29" s="15">
        <v>5287.0</v>
      </c>
      <c r="D29" s="15">
        <v>2000.0</v>
      </c>
      <c r="E29" s="15">
        <v>2468.0</v>
      </c>
      <c r="F29" s="15">
        <v>2200.0</v>
      </c>
      <c r="G29" s="15">
        <v>2400.0</v>
      </c>
      <c r="H29" s="15">
        <v>0.0</v>
      </c>
      <c r="I29" s="15">
        <f t="shared" si="1"/>
        <v>2400</v>
      </c>
      <c r="J29" s="16">
        <f t="shared" si="2"/>
        <v>200</v>
      </c>
    </row>
    <row r="30" ht="15.75" customHeight="1">
      <c r="A30" s="13" t="s">
        <v>619</v>
      </c>
      <c r="B30" s="13" t="s">
        <v>620</v>
      </c>
      <c r="C30" s="15">
        <v>27475.0</v>
      </c>
      <c r="D30" s="15">
        <v>63000.0</v>
      </c>
      <c r="E30" s="15">
        <v>40589.0</v>
      </c>
      <c r="F30" s="15">
        <v>55000.0</v>
      </c>
      <c r="G30" s="15">
        <v>65000.0</v>
      </c>
      <c r="H30" s="15">
        <v>-10000.0</v>
      </c>
      <c r="I30" s="15">
        <f t="shared" si="1"/>
        <v>55000</v>
      </c>
      <c r="J30" s="16">
        <f t="shared" si="2"/>
        <v>4583.333333</v>
      </c>
      <c r="L30" s="20" t="s">
        <v>621</v>
      </c>
      <c r="M30" s="20" t="s">
        <v>622</v>
      </c>
    </row>
    <row r="31" ht="15.75" customHeight="1">
      <c r="A31" s="13" t="s">
        <v>623</v>
      </c>
      <c r="B31" s="13" t="s">
        <v>624</v>
      </c>
      <c r="C31" s="15">
        <v>26733.0</v>
      </c>
      <c r="D31" s="15">
        <v>22300.0</v>
      </c>
      <c r="E31" s="15">
        <v>38681.0</v>
      </c>
      <c r="F31" s="15">
        <v>27500.0</v>
      </c>
      <c r="G31" s="15">
        <v>45000.0</v>
      </c>
      <c r="H31" s="15">
        <v>-5000.0</v>
      </c>
      <c r="I31" s="15">
        <f t="shared" si="1"/>
        <v>40000</v>
      </c>
      <c r="J31" s="16">
        <f t="shared" si="2"/>
        <v>3333.333333</v>
      </c>
    </row>
    <row r="32" ht="15.75" customHeight="1">
      <c r="A32" s="13" t="s">
        <v>625</v>
      </c>
      <c r="B32" s="13" t="s">
        <v>407</v>
      </c>
      <c r="C32" s="15">
        <v>12122.0</v>
      </c>
      <c r="D32" s="15">
        <v>16800.0</v>
      </c>
      <c r="E32" s="15">
        <v>10835.0</v>
      </c>
      <c r="F32" s="15">
        <v>17700.0</v>
      </c>
      <c r="G32" s="15">
        <v>17700.0</v>
      </c>
      <c r="H32" s="15">
        <v>-2000.0</v>
      </c>
      <c r="I32" s="15">
        <f t="shared" si="1"/>
        <v>15700</v>
      </c>
      <c r="J32" s="16">
        <f t="shared" si="2"/>
        <v>1308.333333</v>
      </c>
    </row>
    <row r="33" ht="15.75" customHeight="1">
      <c r="A33" s="13" t="s">
        <v>626</v>
      </c>
      <c r="B33" s="13" t="s">
        <v>627</v>
      </c>
      <c r="C33" s="15">
        <v>3399.0</v>
      </c>
      <c r="D33" s="15">
        <v>2500.0</v>
      </c>
      <c r="E33" s="15">
        <v>2747.0</v>
      </c>
      <c r="F33" s="15">
        <v>4000.0</v>
      </c>
      <c r="G33" s="15">
        <v>4000.0</v>
      </c>
      <c r="H33" s="15">
        <v>0.0</v>
      </c>
      <c r="I33" s="15">
        <f t="shared" si="1"/>
        <v>4000</v>
      </c>
      <c r="J33" s="16">
        <f t="shared" si="2"/>
        <v>333.3333333</v>
      </c>
    </row>
    <row r="34" ht="15.75" customHeight="1">
      <c r="A34" s="17" t="s">
        <v>628</v>
      </c>
      <c r="B34" s="17"/>
      <c r="C34" s="18">
        <f t="shared" ref="C34:H34" si="3">SUM(C6:C33)</f>
        <v>680214</v>
      </c>
      <c r="D34" s="18">
        <f t="shared" si="3"/>
        <v>755546</v>
      </c>
      <c r="E34" s="18">
        <f t="shared" si="3"/>
        <v>706250</v>
      </c>
      <c r="F34" s="18">
        <f t="shared" si="3"/>
        <v>794332</v>
      </c>
      <c r="G34" s="18">
        <f t="shared" si="3"/>
        <v>894300</v>
      </c>
      <c r="H34" s="18">
        <f t="shared" si="3"/>
        <v>-33000</v>
      </c>
      <c r="I34" s="18">
        <f t="shared" si="1"/>
        <v>861300</v>
      </c>
      <c r="J34" s="19">
        <f>SUM(J6:J33)</f>
        <v>71775</v>
      </c>
    </row>
    <row r="35" ht="15.75" customHeight="1"/>
    <row r="36" ht="15.75" customHeight="1">
      <c r="A36" s="1"/>
      <c r="D36" s="15"/>
      <c r="E36" s="15"/>
    </row>
    <row r="37" ht="15.75" customHeight="1">
      <c r="A37" s="13"/>
      <c r="B37" s="13"/>
      <c r="C37" s="15"/>
      <c r="D37" s="15"/>
      <c r="E37" s="15"/>
    </row>
    <row r="38" ht="15.75" customHeight="1">
      <c r="A38" s="13"/>
      <c r="B38" s="13"/>
      <c r="C38" s="21"/>
      <c r="D38" s="15"/>
      <c r="E38" s="15"/>
    </row>
    <row r="39" ht="15.75" customHeight="1">
      <c r="B39" s="13"/>
      <c r="C39" s="22"/>
      <c r="D39" s="15"/>
      <c r="E39" s="15"/>
    </row>
    <row r="40" ht="15.75" customHeight="1">
      <c r="B40" s="13"/>
      <c r="C40" s="21"/>
      <c r="D40" s="15"/>
      <c r="E40" s="15"/>
    </row>
    <row r="41" ht="15.75" customHeight="1">
      <c r="B41" s="13"/>
      <c r="C41" s="22"/>
      <c r="D41" s="15"/>
      <c r="E41" s="15"/>
    </row>
    <row r="42" ht="15.75" customHeight="1">
      <c r="B42" s="13"/>
      <c r="C42" s="21"/>
      <c r="D42" s="15"/>
      <c r="E42" s="15"/>
    </row>
    <row r="43" ht="15.75" customHeight="1">
      <c r="B43" s="13"/>
      <c r="C43" s="22"/>
      <c r="D43" s="15"/>
      <c r="E43" s="15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36:C36"/>
  </mergeCells>
  <printOptions/>
  <pageMargins bottom="0.75" footer="0.0" header="0.0" left="0.7" right="0.7" top="0.75"/>
  <pageSetup scale="68" orientation="portrait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38"/>
    <col customWidth="1" min="3" max="7" width="7.63"/>
    <col customWidth="1" min="8" max="8" width="8.75"/>
    <col customWidth="1" min="9" max="26" width="7.63"/>
  </cols>
  <sheetData>
    <row r="1">
      <c r="A1" s="1" t="s">
        <v>592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601</v>
      </c>
      <c r="B6" s="13" t="s">
        <v>602</v>
      </c>
      <c r="C6" s="15">
        <v>1611.0</v>
      </c>
      <c r="D6" s="15">
        <v>10768.0</v>
      </c>
      <c r="E6" s="15">
        <v>664.0</v>
      </c>
      <c r="F6" s="15">
        <v>10768.0</v>
      </c>
      <c r="G6" s="15">
        <v>10768.0</v>
      </c>
      <c r="H6" s="15">
        <v>0.0</v>
      </c>
      <c r="I6" s="15">
        <f t="shared" ref="I6:I10" si="1">G6+H6</f>
        <v>10768</v>
      </c>
      <c r="J6" s="16">
        <f t="shared" ref="J6:J9" si="2">I6/12</f>
        <v>897.3333333</v>
      </c>
    </row>
    <row r="7">
      <c r="A7" s="13" t="s">
        <v>609</v>
      </c>
      <c r="B7" s="13" t="s">
        <v>370</v>
      </c>
      <c r="C7" s="15">
        <v>34484.0</v>
      </c>
      <c r="D7" s="15">
        <v>60205.0</v>
      </c>
      <c r="E7" s="15">
        <v>31797.0</v>
      </c>
      <c r="F7" s="15">
        <v>60205.0</v>
      </c>
      <c r="G7" s="15">
        <v>60205.0</v>
      </c>
      <c r="H7" s="15">
        <v>0.0</v>
      </c>
      <c r="I7" s="15">
        <f t="shared" si="1"/>
        <v>60205</v>
      </c>
      <c r="J7" s="16">
        <f t="shared" si="2"/>
        <v>5017.083333</v>
      </c>
    </row>
    <row r="8">
      <c r="A8" s="13" t="s">
        <v>611</v>
      </c>
      <c r="B8" s="13" t="s">
        <v>612</v>
      </c>
      <c r="C8" s="15">
        <v>12869.0</v>
      </c>
      <c r="D8" s="15">
        <v>11250.0</v>
      </c>
      <c r="E8" s="15">
        <v>35749.0</v>
      </c>
      <c r="F8" s="15">
        <v>11250.0</v>
      </c>
      <c r="G8" s="15">
        <v>11250.0</v>
      </c>
      <c r="H8" s="15">
        <v>0.0</v>
      </c>
      <c r="I8" s="15">
        <f t="shared" si="1"/>
        <v>11250</v>
      </c>
      <c r="J8" s="16">
        <f t="shared" si="2"/>
        <v>937.5</v>
      </c>
    </row>
    <row r="9">
      <c r="A9" s="13" t="s">
        <v>614</v>
      </c>
      <c r="B9" s="13" t="s">
        <v>616</v>
      </c>
      <c r="C9" s="15">
        <v>104589.0</v>
      </c>
      <c r="D9" s="15">
        <v>100000.0</v>
      </c>
      <c r="E9" s="15">
        <v>136374.0</v>
      </c>
      <c r="F9" s="15">
        <v>100000.0</v>
      </c>
      <c r="G9" s="15">
        <v>100000.0</v>
      </c>
      <c r="H9" s="15">
        <v>0.0</v>
      </c>
      <c r="I9" s="15">
        <f t="shared" si="1"/>
        <v>100000</v>
      </c>
      <c r="J9" s="16">
        <f t="shared" si="2"/>
        <v>8333.333333</v>
      </c>
    </row>
    <row r="10">
      <c r="A10" s="17" t="s">
        <v>618</v>
      </c>
      <c r="B10" s="17"/>
      <c r="C10" s="18">
        <f t="shared" ref="C10:H10" si="3">SUM(C6:C9)</f>
        <v>153553</v>
      </c>
      <c r="D10" s="18">
        <f t="shared" si="3"/>
        <v>182223</v>
      </c>
      <c r="E10" s="18">
        <f t="shared" si="3"/>
        <v>204584</v>
      </c>
      <c r="F10" s="18">
        <f t="shared" si="3"/>
        <v>182223</v>
      </c>
      <c r="G10" s="18">
        <f t="shared" si="3"/>
        <v>182223</v>
      </c>
      <c r="H10" s="18">
        <f t="shared" si="3"/>
        <v>0</v>
      </c>
      <c r="I10" s="18">
        <f t="shared" si="1"/>
        <v>182223</v>
      </c>
      <c r="J10" s="19">
        <f>SUM(J6:J9)</f>
        <v>15185.25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7" width="7.63"/>
    <col customWidth="1" min="8" max="8" width="8.75"/>
    <col customWidth="1" min="9" max="26" width="7.63"/>
  </cols>
  <sheetData>
    <row r="1">
      <c r="A1" s="1" t="s">
        <v>629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630</v>
      </c>
      <c r="B6" s="13" t="s">
        <v>320</v>
      </c>
      <c r="C6" s="15">
        <v>19640.0</v>
      </c>
      <c r="D6" s="15">
        <v>21885.0</v>
      </c>
      <c r="E6" s="15">
        <v>18721.0</v>
      </c>
      <c r="F6" s="15">
        <v>22479.0</v>
      </c>
      <c r="G6" s="15">
        <v>20000.0</v>
      </c>
      <c r="H6" s="15">
        <v>-1000.0</v>
      </c>
      <c r="I6" s="15">
        <f>G6+H6</f>
        <v>19000</v>
      </c>
      <c r="J6" s="16">
        <f>I6/12</f>
        <v>1583.333333</v>
      </c>
    </row>
    <row r="7">
      <c r="A7" s="17" t="s">
        <v>632</v>
      </c>
      <c r="B7" s="17"/>
      <c r="C7" s="18">
        <f t="shared" ref="C7:J7" si="1">SUM(C6)</f>
        <v>19640</v>
      </c>
      <c r="D7" s="18">
        <f t="shared" si="1"/>
        <v>21885</v>
      </c>
      <c r="E7" s="18">
        <f t="shared" si="1"/>
        <v>18721</v>
      </c>
      <c r="F7" s="18">
        <f t="shared" si="1"/>
        <v>22479</v>
      </c>
      <c r="G7" s="18">
        <f t="shared" si="1"/>
        <v>20000</v>
      </c>
      <c r="H7" s="18">
        <f t="shared" si="1"/>
        <v>-1000</v>
      </c>
      <c r="I7" s="18">
        <f t="shared" si="1"/>
        <v>19000</v>
      </c>
      <c r="J7" s="19">
        <f t="shared" si="1"/>
        <v>1583.333333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9" orientation="portrait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8.88"/>
    <col customWidth="1" min="3" max="7" width="7.63"/>
    <col customWidth="1" min="8" max="8" width="9.63"/>
    <col customWidth="1" min="9" max="26" width="7.63"/>
  </cols>
  <sheetData>
    <row r="1">
      <c r="A1" s="1" t="s">
        <v>631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633</v>
      </c>
      <c r="B6" s="13" t="s">
        <v>634</v>
      </c>
      <c r="C6" s="15">
        <v>42016.0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f t="shared" ref="I6:I35" si="1">G6+H6</f>
        <v>0</v>
      </c>
      <c r="J6" s="16">
        <f t="shared" ref="J6:J34" si="2">I6/12</f>
        <v>0</v>
      </c>
    </row>
    <row r="7">
      <c r="A7" s="13" t="s">
        <v>633</v>
      </c>
      <c r="B7" s="13" t="s">
        <v>635</v>
      </c>
      <c r="C7" s="15">
        <v>0.0</v>
      </c>
      <c r="D7" s="15">
        <v>44500.0</v>
      </c>
      <c r="E7" s="15">
        <v>42220.0</v>
      </c>
      <c r="F7" s="15">
        <v>58775.0</v>
      </c>
      <c r="G7" s="15">
        <v>61500.0</v>
      </c>
      <c r="H7" s="15">
        <v>0.0</v>
      </c>
      <c r="I7" s="15">
        <f t="shared" si="1"/>
        <v>61500</v>
      </c>
      <c r="J7" s="16">
        <f t="shared" si="2"/>
        <v>5125</v>
      </c>
    </row>
    <row r="8">
      <c r="A8" s="13" t="s">
        <v>636</v>
      </c>
      <c r="B8" s="13" t="s">
        <v>637</v>
      </c>
      <c r="C8" s="15">
        <v>23617.0</v>
      </c>
      <c r="D8" s="15">
        <v>25358.0</v>
      </c>
      <c r="E8" s="15">
        <v>24674.0</v>
      </c>
      <c r="F8" s="15">
        <v>19625.0</v>
      </c>
      <c r="G8" s="15">
        <v>22350.0</v>
      </c>
      <c r="H8" s="15">
        <v>-2350.0</v>
      </c>
      <c r="I8" s="15">
        <f t="shared" si="1"/>
        <v>20000</v>
      </c>
      <c r="J8" s="16">
        <f t="shared" si="2"/>
        <v>1666.666667</v>
      </c>
      <c r="L8" s="20" t="s">
        <v>638</v>
      </c>
    </row>
    <row r="9">
      <c r="A9" s="13" t="s">
        <v>639</v>
      </c>
      <c r="B9" s="13" t="s">
        <v>640</v>
      </c>
      <c r="C9" s="15">
        <v>179224.0</v>
      </c>
      <c r="D9" s="15">
        <v>185920.0</v>
      </c>
      <c r="E9" s="15">
        <v>181305.0</v>
      </c>
      <c r="F9" s="15">
        <v>202725.0</v>
      </c>
      <c r="G9" s="15">
        <v>220500.0</v>
      </c>
      <c r="H9" s="15">
        <v>0.0</v>
      </c>
      <c r="I9" s="15">
        <f t="shared" si="1"/>
        <v>220500</v>
      </c>
      <c r="J9" s="16">
        <f t="shared" si="2"/>
        <v>18375</v>
      </c>
      <c r="L9" s="20" t="s">
        <v>568</v>
      </c>
    </row>
    <row r="10">
      <c r="A10" s="13" t="s">
        <v>641</v>
      </c>
      <c r="B10" s="13" t="s">
        <v>642</v>
      </c>
      <c r="C10" s="15">
        <v>5025.0</v>
      </c>
      <c r="D10" s="15">
        <v>12240.0</v>
      </c>
      <c r="E10" s="15">
        <v>5908.0</v>
      </c>
      <c r="F10" s="15">
        <v>12240.0</v>
      </c>
      <c r="G10" s="15">
        <v>12240.0</v>
      </c>
      <c r="H10" s="15">
        <v>0.0</v>
      </c>
      <c r="I10" s="15">
        <f t="shared" si="1"/>
        <v>12240</v>
      </c>
      <c r="J10" s="16">
        <f t="shared" si="2"/>
        <v>1020</v>
      </c>
    </row>
    <row r="11">
      <c r="A11" s="13" t="s">
        <v>643</v>
      </c>
      <c r="B11" s="13" t="s">
        <v>370</v>
      </c>
      <c r="C11" s="15">
        <v>37594.0</v>
      </c>
      <c r="D11" s="15">
        <v>43740.0</v>
      </c>
      <c r="E11" s="15">
        <v>37578.0</v>
      </c>
      <c r="F11" s="15">
        <v>42125.0</v>
      </c>
      <c r="G11" s="15">
        <v>44800.0</v>
      </c>
      <c r="H11" s="15">
        <v>-5000.0</v>
      </c>
      <c r="I11" s="15">
        <f t="shared" si="1"/>
        <v>39800</v>
      </c>
      <c r="J11" s="16">
        <f t="shared" si="2"/>
        <v>3316.666667</v>
      </c>
      <c r="L11" s="20" t="s">
        <v>621</v>
      </c>
    </row>
    <row r="12">
      <c r="A12" s="13" t="s">
        <v>644</v>
      </c>
      <c r="B12" s="13" t="s">
        <v>645</v>
      </c>
      <c r="C12" s="15">
        <v>1400.0</v>
      </c>
      <c r="D12" s="15">
        <v>1850.0</v>
      </c>
      <c r="E12" s="15">
        <v>1400.0</v>
      </c>
      <c r="F12" s="15">
        <v>2300.0</v>
      </c>
      <c r="G12" s="15">
        <v>2600.0</v>
      </c>
      <c r="H12" s="15">
        <v>0.0</v>
      </c>
      <c r="I12" s="15">
        <f t="shared" si="1"/>
        <v>2600</v>
      </c>
      <c r="J12" s="16">
        <f t="shared" si="2"/>
        <v>216.6666667</v>
      </c>
    </row>
    <row r="13">
      <c r="A13" s="13" t="s">
        <v>646</v>
      </c>
      <c r="B13" s="13" t="s">
        <v>320</v>
      </c>
      <c r="C13" s="15">
        <v>0.0</v>
      </c>
      <c r="D13" s="15">
        <v>76000.0</v>
      </c>
      <c r="E13" s="15">
        <v>77090.0</v>
      </c>
      <c r="F13" s="15">
        <v>79800.0</v>
      </c>
      <c r="G13" s="15">
        <v>83600.0</v>
      </c>
      <c r="H13" s="15">
        <v>-3800.0</v>
      </c>
      <c r="I13" s="15">
        <f t="shared" si="1"/>
        <v>79800</v>
      </c>
      <c r="J13" s="16">
        <f t="shared" si="2"/>
        <v>6650</v>
      </c>
    </row>
    <row r="14">
      <c r="A14" s="13" t="s">
        <v>647</v>
      </c>
      <c r="B14" s="13" t="s">
        <v>648</v>
      </c>
      <c r="C14" s="15">
        <v>5415.0</v>
      </c>
      <c r="D14" s="15">
        <v>9000.0</v>
      </c>
      <c r="E14" s="15">
        <v>4974.0</v>
      </c>
      <c r="F14" s="15">
        <v>7000.0</v>
      </c>
      <c r="G14" s="15">
        <v>7000.0</v>
      </c>
      <c r="H14" s="15">
        <v>0.0</v>
      </c>
      <c r="I14" s="15">
        <f t="shared" si="1"/>
        <v>7000</v>
      </c>
      <c r="J14" s="16">
        <f t="shared" si="2"/>
        <v>583.3333333</v>
      </c>
    </row>
    <row r="15">
      <c r="A15" s="13" t="s">
        <v>646</v>
      </c>
      <c r="B15" s="13" t="s">
        <v>649</v>
      </c>
      <c r="C15" s="15">
        <v>73470.0</v>
      </c>
      <c r="D15" s="15">
        <v>0.0</v>
      </c>
      <c r="E15" s="15">
        <v>0.0</v>
      </c>
      <c r="F15" s="15">
        <v>0.0</v>
      </c>
      <c r="G15" s="15">
        <v>0.0</v>
      </c>
      <c r="H15" s="15">
        <v>0.0</v>
      </c>
      <c r="I15" s="15">
        <f t="shared" si="1"/>
        <v>0</v>
      </c>
      <c r="J15" s="16">
        <f t="shared" si="2"/>
        <v>0</v>
      </c>
    </row>
    <row r="16">
      <c r="A16" s="13" t="s">
        <v>650</v>
      </c>
      <c r="B16" s="13" t="s">
        <v>651</v>
      </c>
      <c r="C16" s="15">
        <v>2329.0</v>
      </c>
      <c r="D16" s="15">
        <v>3800.0</v>
      </c>
      <c r="E16" s="15">
        <v>2042.0</v>
      </c>
      <c r="F16" s="15">
        <v>3000.0</v>
      </c>
      <c r="G16" s="15">
        <v>3000.0</v>
      </c>
      <c r="H16" s="15">
        <v>0.0</v>
      </c>
      <c r="I16" s="15">
        <f t="shared" si="1"/>
        <v>3000</v>
      </c>
      <c r="J16" s="16">
        <f t="shared" si="2"/>
        <v>250</v>
      </c>
    </row>
    <row r="17">
      <c r="A17" s="13" t="s">
        <v>652</v>
      </c>
      <c r="B17" s="13" t="s">
        <v>582</v>
      </c>
      <c r="C17" s="15">
        <v>527.0</v>
      </c>
      <c r="D17" s="15">
        <v>7000.0</v>
      </c>
      <c r="E17" s="15">
        <v>5409.0</v>
      </c>
      <c r="F17" s="15">
        <v>4000.0</v>
      </c>
      <c r="G17" s="15">
        <v>6000.0</v>
      </c>
      <c r="H17" s="15">
        <v>0.0</v>
      </c>
      <c r="I17" s="15">
        <f t="shared" si="1"/>
        <v>6000</v>
      </c>
      <c r="J17" s="16">
        <f t="shared" si="2"/>
        <v>500</v>
      </c>
    </row>
    <row r="18">
      <c r="A18" s="13" t="s">
        <v>654</v>
      </c>
      <c r="B18" s="13" t="s">
        <v>588</v>
      </c>
      <c r="C18" s="15">
        <v>110597.0</v>
      </c>
      <c r="D18" s="15">
        <v>85000.0</v>
      </c>
      <c r="E18" s="15">
        <v>34812.0</v>
      </c>
      <c r="F18" s="15">
        <v>85000.0</v>
      </c>
      <c r="G18" s="15">
        <v>85000.0</v>
      </c>
      <c r="H18" s="15">
        <v>0.0</v>
      </c>
      <c r="I18" s="15">
        <f t="shared" si="1"/>
        <v>85000</v>
      </c>
      <c r="J18" s="16">
        <f t="shared" si="2"/>
        <v>7083.333333</v>
      </c>
    </row>
    <row r="19">
      <c r="A19" s="13" t="s">
        <v>655</v>
      </c>
      <c r="B19" s="13" t="s">
        <v>656</v>
      </c>
      <c r="C19" s="15">
        <v>2649.0</v>
      </c>
      <c r="D19" s="15">
        <v>2800.0</v>
      </c>
      <c r="E19" s="15">
        <v>2402.0</v>
      </c>
      <c r="F19" s="15">
        <v>2800.0</v>
      </c>
      <c r="G19" s="15">
        <v>2800.0</v>
      </c>
      <c r="H19" s="15">
        <v>0.0</v>
      </c>
      <c r="I19" s="15">
        <f t="shared" si="1"/>
        <v>2800</v>
      </c>
      <c r="J19" s="16">
        <f t="shared" si="2"/>
        <v>233.3333333</v>
      </c>
    </row>
    <row r="20">
      <c r="A20" s="13" t="s">
        <v>657</v>
      </c>
      <c r="B20" s="13" t="s">
        <v>658</v>
      </c>
      <c r="C20" s="15">
        <v>179544.0</v>
      </c>
      <c r="D20" s="15">
        <v>185500.0</v>
      </c>
      <c r="E20" s="15">
        <v>128012.0</v>
      </c>
      <c r="F20" s="15">
        <v>185500.0</v>
      </c>
      <c r="G20" s="15">
        <v>185500.0</v>
      </c>
      <c r="H20" s="15">
        <v>-5000.0</v>
      </c>
      <c r="I20" s="15">
        <f t="shared" si="1"/>
        <v>180500</v>
      </c>
      <c r="J20" s="16">
        <f t="shared" si="2"/>
        <v>15041.66667</v>
      </c>
    </row>
    <row r="21" ht="15.75" customHeight="1">
      <c r="A21" s="13" t="s">
        <v>660</v>
      </c>
      <c r="B21" s="13" t="s">
        <v>453</v>
      </c>
      <c r="C21" s="15">
        <v>1120.0</v>
      </c>
      <c r="D21" s="15">
        <v>4800.0</v>
      </c>
      <c r="E21" s="15">
        <v>356.0</v>
      </c>
      <c r="F21" s="15">
        <v>2800.0</v>
      </c>
      <c r="G21" s="15">
        <v>2800.0</v>
      </c>
      <c r="H21" s="15">
        <v>0.0</v>
      </c>
      <c r="I21" s="15">
        <f t="shared" si="1"/>
        <v>2800</v>
      </c>
      <c r="J21" s="16">
        <f t="shared" si="2"/>
        <v>233.3333333</v>
      </c>
    </row>
    <row r="22" ht="15.75" customHeight="1">
      <c r="A22" s="13" t="s">
        <v>661</v>
      </c>
      <c r="B22" s="13" t="s">
        <v>662</v>
      </c>
      <c r="C22" s="15">
        <v>500.0</v>
      </c>
      <c r="D22" s="15">
        <v>1000.0</v>
      </c>
      <c r="E22" s="15">
        <v>4541.0</v>
      </c>
      <c r="F22" s="15">
        <v>1000.0</v>
      </c>
      <c r="G22" s="15">
        <v>1000.0</v>
      </c>
      <c r="H22" s="15">
        <v>0.0</v>
      </c>
      <c r="I22" s="15">
        <f t="shared" si="1"/>
        <v>1000</v>
      </c>
      <c r="J22" s="16">
        <f t="shared" si="2"/>
        <v>83.33333333</v>
      </c>
    </row>
    <row r="23" ht="15.75" customHeight="1">
      <c r="A23" s="13" t="s">
        <v>663</v>
      </c>
      <c r="B23" s="13" t="s">
        <v>664</v>
      </c>
      <c r="C23" s="15">
        <v>1000.0</v>
      </c>
      <c r="D23" s="15">
        <v>1000.0</v>
      </c>
      <c r="E23" s="15">
        <v>3242.0</v>
      </c>
      <c r="F23" s="15">
        <v>1000.0</v>
      </c>
      <c r="G23" s="15">
        <v>1000.0</v>
      </c>
      <c r="H23" s="15">
        <v>0.0</v>
      </c>
      <c r="I23" s="15">
        <f t="shared" si="1"/>
        <v>1000</v>
      </c>
      <c r="J23" s="16">
        <f t="shared" si="2"/>
        <v>83.33333333</v>
      </c>
    </row>
    <row r="24" ht="15.75" customHeight="1">
      <c r="A24" s="13" t="s">
        <v>666</v>
      </c>
      <c r="B24" s="13" t="s">
        <v>667</v>
      </c>
      <c r="C24" s="15">
        <v>20696.0</v>
      </c>
      <c r="D24" s="15">
        <v>45000.0</v>
      </c>
      <c r="E24" s="15">
        <v>14585.0</v>
      </c>
      <c r="F24" s="15">
        <v>45000.0</v>
      </c>
      <c r="G24" s="15">
        <v>45000.0</v>
      </c>
      <c r="H24" s="15">
        <v>0.0</v>
      </c>
      <c r="I24" s="15">
        <f t="shared" si="1"/>
        <v>45000</v>
      </c>
      <c r="J24" s="16">
        <f t="shared" si="2"/>
        <v>3750</v>
      </c>
    </row>
    <row r="25" ht="15.75" customHeight="1">
      <c r="A25" s="13" t="s">
        <v>671</v>
      </c>
      <c r="B25" s="13" t="s">
        <v>392</v>
      </c>
      <c r="C25" s="15">
        <v>11108.0</v>
      </c>
      <c r="D25" s="15">
        <v>12000.0</v>
      </c>
      <c r="E25" s="15">
        <v>6516.0</v>
      </c>
      <c r="F25" s="15">
        <v>12000.0</v>
      </c>
      <c r="G25" s="15">
        <v>12000.0</v>
      </c>
      <c r="H25" s="15">
        <v>0.0</v>
      </c>
      <c r="I25" s="15">
        <f t="shared" si="1"/>
        <v>12000</v>
      </c>
      <c r="J25" s="16">
        <f t="shared" si="2"/>
        <v>1000</v>
      </c>
    </row>
    <row r="26" ht="15.75" customHeight="1">
      <c r="A26" s="13" t="s">
        <v>674</v>
      </c>
      <c r="B26" s="13" t="s">
        <v>675</v>
      </c>
      <c r="C26" s="15">
        <v>1389.0</v>
      </c>
      <c r="D26" s="15">
        <v>2650.0</v>
      </c>
      <c r="E26" s="15">
        <v>1313.0</v>
      </c>
      <c r="F26" s="15">
        <v>4650.0</v>
      </c>
      <c r="G26" s="15">
        <v>4600.0</v>
      </c>
      <c r="H26" s="15">
        <v>0.0</v>
      </c>
      <c r="I26" s="15">
        <f t="shared" si="1"/>
        <v>4600</v>
      </c>
      <c r="J26" s="16">
        <f t="shared" si="2"/>
        <v>383.3333333</v>
      </c>
    </row>
    <row r="27" ht="15.75" customHeight="1">
      <c r="A27" s="13" t="s">
        <v>678</v>
      </c>
      <c r="B27" s="13" t="s">
        <v>51</v>
      </c>
      <c r="C27" s="15">
        <v>3555.0</v>
      </c>
      <c r="D27" s="15">
        <v>5000.0</v>
      </c>
      <c r="E27" s="15">
        <v>3317.0</v>
      </c>
      <c r="F27" s="15">
        <v>5000.0</v>
      </c>
      <c r="G27" s="15">
        <v>5000.0</v>
      </c>
      <c r="H27" s="15">
        <v>0.0</v>
      </c>
      <c r="I27" s="15">
        <f t="shared" si="1"/>
        <v>5000</v>
      </c>
      <c r="J27" s="16">
        <f t="shared" si="2"/>
        <v>416.6666667</v>
      </c>
    </row>
    <row r="28" ht="15.75" customHeight="1">
      <c r="A28" s="13" t="s">
        <v>679</v>
      </c>
      <c r="B28" s="13" t="s">
        <v>681</v>
      </c>
      <c r="C28" s="15">
        <v>5815.0</v>
      </c>
      <c r="D28" s="15">
        <v>6000.0</v>
      </c>
      <c r="E28" s="15">
        <v>3325.0</v>
      </c>
      <c r="F28" s="15">
        <v>6500.0</v>
      </c>
      <c r="G28" s="15">
        <v>6500.0</v>
      </c>
      <c r="H28" s="15">
        <v>0.0</v>
      </c>
      <c r="I28" s="15">
        <f t="shared" si="1"/>
        <v>6500</v>
      </c>
      <c r="J28" s="16">
        <f t="shared" si="2"/>
        <v>541.6666667</v>
      </c>
    </row>
    <row r="29" ht="15.75" customHeight="1">
      <c r="A29" s="13" t="s">
        <v>683</v>
      </c>
      <c r="B29" s="13" t="s">
        <v>685</v>
      </c>
      <c r="C29" s="15">
        <v>6750.0</v>
      </c>
      <c r="D29" s="15">
        <v>10500.0</v>
      </c>
      <c r="E29" s="15">
        <v>12664.0</v>
      </c>
      <c r="F29" s="15">
        <v>10500.0</v>
      </c>
      <c r="G29" s="15">
        <v>12500.0</v>
      </c>
      <c r="H29" s="15">
        <v>0.0</v>
      </c>
      <c r="I29" s="15">
        <f t="shared" si="1"/>
        <v>12500</v>
      </c>
      <c r="J29" s="16">
        <f t="shared" si="2"/>
        <v>1041.666667</v>
      </c>
    </row>
    <row r="30" ht="15.75" customHeight="1">
      <c r="A30" s="13" t="s">
        <v>688</v>
      </c>
      <c r="B30" s="13" t="s">
        <v>407</v>
      </c>
      <c r="C30" s="15">
        <v>5104.0</v>
      </c>
      <c r="D30" s="15">
        <v>7300.0</v>
      </c>
      <c r="E30" s="15">
        <v>4414.0</v>
      </c>
      <c r="F30" s="15">
        <v>7300.0</v>
      </c>
      <c r="G30" s="15">
        <v>7300.0</v>
      </c>
      <c r="H30" s="15">
        <v>0.0</v>
      </c>
      <c r="I30" s="15">
        <f t="shared" si="1"/>
        <v>7300</v>
      </c>
      <c r="J30" s="16">
        <f t="shared" si="2"/>
        <v>608.3333333</v>
      </c>
    </row>
    <row r="31" ht="15.75" customHeight="1">
      <c r="A31" s="13" t="s">
        <v>689</v>
      </c>
      <c r="B31" s="13" t="s">
        <v>690</v>
      </c>
      <c r="C31" s="15">
        <v>989.0</v>
      </c>
      <c r="D31" s="15">
        <v>5000.0</v>
      </c>
      <c r="E31" s="15">
        <v>1856.0</v>
      </c>
      <c r="F31" s="15">
        <v>5000.0</v>
      </c>
      <c r="G31" s="15">
        <v>5000.0</v>
      </c>
      <c r="H31" s="15">
        <v>0.0</v>
      </c>
      <c r="I31" s="15">
        <f t="shared" si="1"/>
        <v>5000</v>
      </c>
      <c r="J31" s="16">
        <f t="shared" si="2"/>
        <v>416.6666667</v>
      </c>
    </row>
    <row r="32" ht="15.75" customHeight="1">
      <c r="A32" s="13" t="s">
        <v>692</v>
      </c>
      <c r="B32" s="13" t="s">
        <v>693</v>
      </c>
      <c r="C32" s="15">
        <v>783.0</v>
      </c>
      <c r="D32" s="15">
        <v>5200.0</v>
      </c>
      <c r="E32" s="15">
        <v>1452.0</v>
      </c>
      <c r="F32" s="15">
        <v>5000.0</v>
      </c>
      <c r="G32" s="15">
        <v>5000.0</v>
      </c>
      <c r="H32" s="15">
        <v>0.0</v>
      </c>
      <c r="I32" s="15">
        <f t="shared" si="1"/>
        <v>5000</v>
      </c>
      <c r="J32" s="16">
        <f t="shared" si="2"/>
        <v>416.6666667</v>
      </c>
    </row>
    <row r="33" ht="15.75" customHeight="1">
      <c r="A33" s="13" t="s">
        <v>696</v>
      </c>
      <c r="B33" s="13" t="s">
        <v>697</v>
      </c>
      <c r="C33" s="15">
        <v>88806.0</v>
      </c>
      <c r="D33" s="15">
        <v>82556.0</v>
      </c>
      <c r="E33" s="15">
        <v>82556.0</v>
      </c>
      <c r="F33" s="15">
        <v>88456.0</v>
      </c>
      <c r="G33" s="15">
        <v>88456.0</v>
      </c>
      <c r="H33" s="15">
        <v>0.0</v>
      </c>
      <c r="I33" s="15">
        <f t="shared" si="1"/>
        <v>88456</v>
      </c>
      <c r="J33" s="16">
        <f t="shared" si="2"/>
        <v>7371.333333</v>
      </c>
    </row>
    <row r="34" ht="15.75" customHeight="1">
      <c r="A34" s="13" t="s">
        <v>700</v>
      </c>
      <c r="B34" s="13" t="s">
        <v>701</v>
      </c>
      <c r="C34" s="15">
        <v>45545.0</v>
      </c>
      <c r="D34" s="15">
        <v>43749.0</v>
      </c>
      <c r="E34" s="15">
        <v>43749.0</v>
      </c>
      <c r="F34" s="15">
        <v>42099.0</v>
      </c>
      <c r="G34" s="15">
        <v>40329.0</v>
      </c>
      <c r="H34" s="15">
        <v>0.0</v>
      </c>
      <c r="I34" s="15">
        <f t="shared" si="1"/>
        <v>40329</v>
      </c>
      <c r="J34" s="16">
        <f t="shared" si="2"/>
        <v>3360.75</v>
      </c>
    </row>
    <row r="35" ht="15.75" customHeight="1">
      <c r="A35" s="17" t="s">
        <v>704</v>
      </c>
      <c r="B35" s="17"/>
      <c r="C35" s="18">
        <f t="shared" ref="C35:H35" si="3">SUM(C6:C34)</f>
        <v>856567</v>
      </c>
      <c r="D35" s="18">
        <f t="shared" si="3"/>
        <v>914463</v>
      </c>
      <c r="E35" s="18">
        <f t="shared" si="3"/>
        <v>731712</v>
      </c>
      <c r="F35" s="18">
        <f t="shared" si="3"/>
        <v>941195</v>
      </c>
      <c r="G35" s="18">
        <f t="shared" si="3"/>
        <v>973375</v>
      </c>
      <c r="H35" s="18">
        <f t="shared" si="3"/>
        <v>-16150</v>
      </c>
      <c r="I35" s="18">
        <f t="shared" si="1"/>
        <v>957225</v>
      </c>
      <c r="J35" s="19">
        <f>SUM(J6:J34)</f>
        <v>79768.75</v>
      </c>
    </row>
    <row r="36" ht="15.75" customHeight="1"/>
    <row r="37" ht="15.75" customHeight="1">
      <c r="A37" s="1"/>
      <c r="D37" s="15"/>
      <c r="E37" s="15"/>
    </row>
    <row r="38" ht="15.75" customHeight="1">
      <c r="A38" s="13"/>
      <c r="B38" s="13"/>
      <c r="C38" s="15"/>
      <c r="D38" s="15"/>
      <c r="E38" s="15"/>
    </row>
    <row r="39" ht="15.75" customHeight="1">
      <c r="B39" s="13"/>
      <c r="C39" s="21"/>
      <c r="D39" s="15"/>
      <c r="E39" s="15"/>
    </row>
    <row r="40" ht="15.75" customHeight="1">
      <c r="B40" s="13"/>
      <c r="C40" s="22"/>
      <c r="D40" s="15"/>
      <c r="E40" s="1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37:C37"/>
  </mergeCells>
  <printOptions/>
  <pageMargins bottom="0.75" footer="0.0" header="0.0" left="0.7" right="0.7" top="0.75"/>
  <pageSetup scale="75" orientation="portrait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75"/>
    <col customWidth="1" min="3" max="3" width="7.63"/>
    <col customWidth="1" min="4" max="9" width="8.38"/>
    <col customWidth="1" min="10" max="10" width="8.75"/>
    <col customWidth="1" min="11" max="26" width="7.63"/>
  </cols>
  <sheetData>
    <row r="1">
      <c r="A1" s="1" t="s">
        <v>653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659</v>
      </c>
      <c r="B6" s="13" t="s">
        <v>635</v>
      </c>
      <c r="C6" s="15">
        <v>55366.0</v>
      </c>
      <c r="D6" s="15">
        <v>58650.0</v>
      </c>
      <c r="E6" s="15">
        <v>47712.0</v>
      </c>
      <c r="F6" s="15">
        <v>58775.0</v>
      </c>
      <c r="G6" s="15">
        <v>61500.0</v>
      </c>
      <c r="H6" s="15">
        <v>0.0</v>
      </c>
      <c r="I6" s="15">
        <f t="shared" ref="I6:I38" si="1">G6+H6</f>
        <v>61500</v>
      </c>
      <c r="J6" s="16">
        <f t="shared" ref="J6:J35" si="2">I6/12</f>
        <v>5125</v>
      </c>
    </row>
    <row r="7">
      <c r="A7" s="13" t="s">
        <v>665</v>
      </c>
      <c r="B7" s="13" t="s">
        <v>443</v>
      </c>
      <c r="C7" s="15">
        <v>57254.0</v>
      </c>
      <c r="D7" s="15">
        <v>56164.0</v>
      </c>
      <c r="E7" s="15">
        <v>59000.0</v>
      </c>
      <c r="F7" s="15">
        <v>63610.0</v>
      </c>
      <c r="G7" s="15">
        <v>53900.0</v>
      </c>
      <c r="H7" s="15">
        <v>0.0</v>
      </c>
      <c r="I7" s="15">
        <f t="shared" si="1"/>
        <v>53900</v>
      </c>
      <c r="J7" s="16">
        <f t="shared" si="2"/>
        <v>4491.666667</v>
      </c>
      <c r="L7" s="20" t="s">
        <v>668</v>
      </c>
    </row>
    <row r="8">
      <c r="A8" s="13" t="s">
        <v>669</v>
      </c>
      <c r="B8" s="13" t="s">
        <v>670</v>
      </c>
      <c r="C8" s="15">
        <v>0.0</v>
      </c>
      <c r="D8" s="15">
        <v>0.0</v>
      </c>
      <c r="E8" s="15">
        <v>0.0</v>
      </c>
      <c r="F8" s="15">
        <v>900.0</v>
      </c>
      <c r="G8" s="15">
        <v>0.0</v>
      </c>
      <c r="H8" s="15">
        <v>0.0</v>
      </c>
      <c r="I8" s="15">
        <f t="shared" si="1"/>
        <v>0</v>
      </c>
      <c r="J8" s="16">
        <f t="shared" si="2"/>
        <v>0</v>
      </c>
    </row>
    <row r="9">
      <c r="A9" s="13" t="s">
        <v>672</v>
      </c>
      <c r="B9" s="13" t="s">
        <v>673</v>
      </c>
      <c r="C9" s="15">
        <v>178565.0</v>
      </c>
      <c r="D9" s="15">
        <v>193820.0</v>
      </c>
      <c r="E9" s="15">
        <v>196285.0</v>
      </c>
      <c r="F9" s="15">
        <v>227700.0</v>
      </c>
      <c r="G9" s="15">
        <v>254000.0</v>
      </c>
      <c r="H9" s="15">
        <v>0.0</v>
      </c>
      <c r="I9" s="15">
        <f t="shared" si="1"/>
        <v>254000</v>
      </c>
      <c r="J9" s="16">
        <f t="shared" si="2"/>
        <v>21166.66667</v>
      </c>
      <c r="L9" s="20" t="s">
        <v>568</v>
      </c>
      <c r="M9" s="20" t="s">
        <v>676</v>
      </c>
    </row>
    <row r="10">
      <c r="A10" s="13" t="s">
        <v>677</v>
      </c>
      <c r="B10" s="13" t="s">
        <v>252</v>
      </c>
      <c r="C10" s="15">
        <v>0.0</v>
      </c>
      <c r="D10" s="15">
        <v>4590.0</v>
      </c>
      <c r="E10" s="15">
        <v>0.0</v>
      </c>
      <c r="F10" s="15">
        <v>4690.0</v>
      </c>
      <c r="G10" s="15">
        <v>4800.0</v>
      </c>
      <c r="H10" s="15">
        <v>0.0</v>
      </c>
      <c r="I10" s="15">
        <f t="shared" si="1"/>
        <v>4800</v>
      </c>
      <c r="J10" s="16">
        <f t="shared" si="2"/>
        <v>400</v>
      </c>
    </row>
    <row r="11">
      <c r="A11" s="13" t="s">
        <v>680</v>
      </c>
      <c r="B11" s="13" t="s">
        <v>370</v>
      </c>
      <c r="C11" s="15">
        <v>25020.0</v>
      </c>
      <c r="D11" s="15">
        <v>27700.0</v>
      </c>
      <c r="E11" s="15">
        <v>30164.0</v>
      </c>
      <c r="F11" s="15">
        <v>33300.0</v>
      </c>
      <c r="G11" s="15">
        <v>35200.0</v>
      </c>
      <c r="H11" s="15">
        <v>-5000.0</v>
      </c>
      <c r="I11" s="15">
        <f t="shared" si="1"/>
        <v>30200</v>
      </c>
      <c r="J11" s="16">
        <f t="shared" si="2"/>
        <v>2516.666667</v>
      </c>
      <c r="L11" s="20" t="s">
        <v>621</v>
      </c>
    </row>
    <row r="12">
      <c r="A12" s="13" t="s">
        <v>682</v>
      </c>
      <c r="B12" s="13" t="s">
        <v>684</v>
      </c>
      <c r="C12" s="15">
        <v>15528.0</v>
      </c>
      <c r="D12" s="15">
        <v>18300.0</v>
      </c>
      <c r="E12" s="15">
        <v>15996.0</v>
      </c>
      <c r="F12" s="15">
        <v>16850.0</v>
      </c>
      <c r="G12" s="15">
        <v>18000.0</v>
      </c>
      <c r="H12" s="15">
        <v>-1000.0</v>
      </c>
      <c r="I12" s="15">
        <f t="shared" si="1"/>
        <v>17000</v>
      </c>
      <c r="J12" s="16">
        <f t="shared" si="2"/>
        <v>1416.666667</v>
      </c>
    </row>
    <row r="13">
      <c r="A13" s="13" t="s">
        <v>686</v>
      </c>
      <c r="B13" s="13" t="s">
        <v>687</v>
      </c>
      <c r="C13" s="15">
        <v>115725.0</v>
      </c>
      <c r="D13" s="15">
        <v>129000.0</v>
      </c>
      <c r="E13" s="15">
        <v>118263.0</v>
      </c>
      <c r="F13" s="15">
        <v>135450.0</v>
      </c>
      <c r="G13" s="15">
        <v>135450.0</v>
      </c>
      <c r="H13" s="15">
        <v>-5000.0</v>
      </c>
      <c r="I13" s="15">
        <f t="shared" si="1"/>
        <v>130450</v>
      </c>
      <c r="J13" s="16">
        <f t="shared" si="2"/>
        <v>10870.83333</v>
      </c>
    </row>
    <row r="14">
      <c r="A14" s="13" t="s">
        <v>691</v>
      </c>
      <c r="B14" s="13" t="s">
        <v>648</v>
      </c>
      <c r="C14" s="15">
        <v>7022.0</v>
      </c>
      <c r="D14" s="15">
        <v>9840.0</v>
      </c>
      <c r="E14" s="15">
        <v>6286.0</v>
      </c>
      <c r="F14" s="15">
        <v>10824.0</v>
      </c>
      <c r="G14" s="15">
        <v>10824.0</v>
      </c>
      <c r="H14" s="15">
        <v>0.0</v>
      </c>
      <c r="I14" s="15">
        <f t="shared" si="1"/>
        <v>10824</v>
      </c>
      <c r="J14" s="16">
        <f t="shared" si="2"/>
        <v>902</v>
      </c>
    </row>
    <row r="15">
      <c r="A15" s="13" t="s">
        <v>694</v>
      </c>
      <c r="B15" s="13" t="s">
        <v>695</v>
      </c>
      <c r="C15" s="15">
        <v>15999.0</v>
      </c>
      <c r="D15" s="15">
        <v>41000.0</v>
      </c>
      <c r="E15" s="15">
        <v>25432.0</v>
      </c>
      <c r="F15" s="15">
        <v>33000.0</v>
      </c>
      <c r="G15" s="15">
        <v>30000.0</v>
      </c>
      <c r="H15" s="15">
        <v>0.0</v>
      </c>
      <c r="I15" s="15">
        <f t="shared" si="1"/>
        <v>30000</v>
      </c>
      <c r="J15" s="16">
        <f t="shared" si="2"/>
        <v>2500</v>
      </c>
    </row>
    <row r="16">
      <c r="A16" s="13" t="s">
        <v>698</v>
      </c>
      <c r="B16" s="13" t="s">
        <v>699</v>
      </c>
      <c r="C16" s="15">
        <v>12463.0</v>
      </c>
      <c r="D16" s="15">
        <v>21525.0</v>
      </c>
      <c r="E16" s="15">
        <v>9940.0</v>
      </c>
      <c r="F16" s="15">
        <v>16525.0</v>
      </c>
      <c r="G16" s="15">
        <v>18000.0</v>
      </c>
      <c r="H16" s="15">
        <v>0.0</v>
      </c>
      <c r="I16" s="15">
        <f t="shared" si="1"/>
        <v>18000</v>
      </c>
      <c r="J16" s="16">
        <f t="shared" si="2"/>
        <v>1500</v>
      </c>
    </row>
    <row r="17">
      <c r="A17" s="13" t="s">
        <v>702</v>
      </c>
      <c r="B17" s="13" t="s">
        <v>703</v>
      </c>
      <c r="C17" s="15">
        <v>1062.0</v>
      </c>
      <c r="D17" s="15">
        <v>16500.0</v>
      </c>
      <c r="E17" s="15">
        <v>2924.0</v>
      </c>
      <c r="F17" s="15">
        <v>10000.0</v>
      </c>
      <c r="G17" s="15">
        <v>10000.0</v>
      </c>
      <c r="H17" s="15">
        <v>-2000.0</v>
      </c>
      <c r="I17" s="15">
        <f t="shared" si="1"/>
        <v>8000</v>
      </c>
      <c r="J17" s="16">
        <f t="shared" si="2"/>
        <v>666.6666667</v>
      </c>
    </row>
    <row r="18">
      <c r="A18" s="13" t="s">
        <v>705</v>
      </c>
      <c r="B18" s="13" t="s">
        <v>706</v>
      </c>
      <c r="C18" s="15">
        <v>25816.0</v>
      </c>
      <c r="D18" s="15">
        <v>35220.0</v>
      </c>
      <c r="E18" s="15">
        <v>32690.0</v>
      </c>
      <c r="F18" s="15">
        <v>35220.0</v>
      </c>
      <c r="G18" s="15">
        <v>40000.0</v>
      </c>
      <c r="H18" s="15">
        <v>0.0</v>
      </c>
      <c r="I18" s="15">
        <f t="shared" si="1"/>
        <v>40000</v>
      </c>
      <c r="J18" s="16">
        <f t="shared" si="2"/>
        <v>3333.333333</v>
      </c>
    </row>
    <row r="19">
      <c r="A19" s="13" t="s">
        <v>707</v>
      </c>
      <c r="B19" s="13" t="s">
        <v>708</v>
      </c>
      <c r="C19" s="15">
        <v>0.0</v>
      </c>
      <c r="D19" s="15">
        <v>11000.0</v>
      </c>
      <c r="E19" s="15">
        <v>0.0</v>
      </c>
      <c r="F19" s="15">
        <v>6000.0</v>
      </c>
      <c r="G19" s="15">
        <v>6000.0</v>
      </c>
      <c r="H19" s="15">
        <v>0.0</v>
      </c>
      <c r="I19" s="15">
        <f t="shared" si="1"/>
        <v>6000</v>
      </c>
      <c r="J19" s="16">
        <f t="shared" si="2"/>
        <v>500</v>
      </c>
    </row>
    <row r="20">
      <c r="A20" s="13" t="s">
        <v>709</v>
      </c>
      <c r="B20" s="13" t="s">
        <v>656</v>
      </c>
      <c r="C20" s="15">
        <v>285.0</v>
      </c>
      <c r="D20" s="15">
        <v>400.0</v>
      </c>
      <c r="E20" s="15">
        <v>258.0</v>
      </c>
      <c r="F20" s="15">
        <v>400.0</v>
      </c>
      <c r="G20" s="15">
        <v>400.0</v>
      </c>
      <c r="H20" s="15">
        <v>0.0</v>
      </c>
      <c r="I20" s="15">
        <f t="shared" si="1"/>
        <v>400</v>
      </c>
      <c r="J20" s="16">
        <f t="shared" si="2"/>
        <v>33.33333333</v>
      </c>
    </row>
    <row r="21" ht="15.75" customHeight="1">
      <c r="A21" s="13" t="s">
        <v>710</v>
      </c>
      <c r="B21" s="13" t="s">
        <v>453</v>
      </c>
      <c r="C21" s="15">
        <v>1875.0</v>
      </c>
      <c r="D21" s="15">
        <v>3000.0</v>
      </c>
      <c r="E21" s="15">
        <v>3661.0</v>
      </c>
      <c r="F21" s="15">
        <v>2200.0</v>
      </c>
      <c r="G21" s="15">
        <v>2200.0</v>
      </c>
      <c r="H21" s="15">
        <v>0.0</v>
      </c>
      <c r="I21" s="15">
        <f t="shared" si="1"/>
        <v>2200</v>
      </c>
      <c r="J21" s="16">
        <f t="shared" si="2"/>
        <v>183.3333333</v>
      </c>
    </row>
    <row r="22" ht="15.75" customHeight="1">
      <c r="A22" s="13" t="s">
        <v>711</v>
      </c>
      <c r="B22" s="13" t="s">
        <v>712</v>
      </c>
      <c r="C22" s="15">
        <v>0.0</v>
      </c>
      <c r="D22" s="15">
        <v>1300.0</v>
      </c>
      <c r="E22" s="15">
        <v>682.0</v>
      </c>
      <c r="F22" s="15">
        <v>1300.0</v>
      </c>
      <c r="G22" s="15">
        <v>1300.0</v>
      </c>
      <c r="H22" s="15">
        <v>0.0</v>
      </c>
      <c r="I22" s="15">
        <f t="shared" si="1"/>
        <v>1300</v>
      </c>
      <c r="J22" s="16">
        <f t="shared" si="2"/>
        <v>108.3333333</v>
      </c>
    </row>
    <row r="23" ht="15.75" customHeight="1">
      <c r="A23" s="13" t="s">
        <v>713</v>
      </c>
      <c r="B23" s="13" t="s">
        <v>662</v>
      </c>
      <c r="C23" s="15">
        <v>1946.0</v>
      </c>
      <c r="D23" s="15">
        <v>3500.0</v>
      </c>
      <c r="E23" s="15">
        <v>3003.0</v>
      </c>
      <c r="F23" s="15">
        <v>3500.0</v>
      </c>
      <c r="G23" s="15">
        <v>3500.0</v>
      </c>
      <c r="H23" s="15">
        <v>0.0</v>
      </c>
      <c r="I23" s="15">
        <f t="shared" si="1"/>
        <v>3500</v>
      </c>
      <c r="J23" s="16">
        <f t="shared" si="2"/>
        <v>291.6666667</v>
      </c>
    </row>
    <row r="24" ht="15.75" customHeight="1">
      <c r="A24" s="13" t="s">
        <v>714</v>
      </c>
      <c r="B24" s="13" t="s">
        <v>715</v>
      </c>
      <c r="C24" s="15">
        <v>2131.0</v>
      </c>
      <c r="D24" s="15">
        <v>5400.0</v>
      </c>
      <c r="E24" s="15">
        <v>3451.0</v>
      </c>
      <c r="F24" s="15">
        <v>5400.0</v>
      </c>
      <c r="G24" s="15">
        <v>5400.0</v>
      </c>
      <c r="H24" s="15">
        <v>0.0</v>
      </c>
      <c r="I24" s="15">
        <f t="shared" si="1"/>
        <v>5400</v>
      </c>
      <c r="J24" s="16">
        <f t="shared" si="2"/>
        <v>450</v>
      </c>
    </row>
    <row r="25" ht="15.75" customHeight="1">
      <c r="A25" s="13" t="s">
        <v>716</v>
      </c>
      <c r="B25" s="13" t="s">
        <v>667</v>
      </c>
      <c r="C25" s="15">
        <v>43029.0</v>
      </c>
      <c r="D25" s="15">
        <v>61000.0</v>
      </c>
      <c r="E25" s="15">
        <v>38789.0</v>
      </c>
      <c r="F25" s="15">
        <v>61000.0</v>
      </c>
      <c r="G25" s="15">
        <v>61000.0</v>
      </c>
      <c r="H25" s="15">
        <v>0.0</v>
      </c>
      <c r="I25" s="15">
        <f t="shared" si="1"/>
        <v>61000</v>
      </c>
      <c r="J25" s="16">
        <f t="shared" si="2"/>
        <v>5083.333333</v>
      </c>
    </row>
    <row r="26" ht="15.75" customHeight="1">
      <c r="A26" s="13" t="s">
        <v>717</v>
      </c>
      <c r="B26" s="13" t="s">
        <v>718</v>
      </c>
      <c r="C26" s="15">
        <v>0.0</v>
      </c>
      <c r="D26" s="15">
        <v>400.0</v>
      </c>
      <c r="E26" s="15">
        <v>255.0</v>
      </c>
      <c r="F26" s="15">
        <v>400.0</v>
      </c>
      <c r="G26" s="15">
        <v>400.0</v>
      </c>
      <c r="H26" s="15">
        <v>0.0</v>
      </c>
      <c r="I26" s="15">
        <f t="shared" si="1"/>
        <v>400</v>
      </c>
      <c r="J26" s="16">
        <f t="shared" si="2"/>
        <v>33.33333333</v>
      </c>
    </row>
    <row r="27" ht="15.75" customHeight="1">
      <c r="A27" s="13" t="s">
        <v>719</v>
      </c>
      <c r="B27" s="13" t="s">
        <v>392</v>
      </c>
      <c r="C27" s="15">
        <v>8990.0</v>
      </c>
      <c r="D27" s="15">
        <v>11000.0</v>
      </c>
      <c r="E27" s="15">
        <v>9381.0</v>
      </c>
      <c r="F27" s="15">
        <v>11000.0</v>
      </c>
      <c r="G27" s="15">
        <v>12000.0</v>
      </c>
      <c r="H27" s="15">
        <v>-1000.0</v>
      </c>
      <c r="I27" s="15">
        <f t="shared" si="1"/>
        <v>11000</v>
      </c>
      <c r="J27" s="16">
        <f t="shared" si="2"/>
        <v>916.6666667</v>
      </c>
    </row>
    <row r="28" ht="15.75" customHeight="1">
      <c r="A28" s="13" t="s">
        <v>720</v>
      </c>
      <c r="B28" s="13" t="s">
        <v>675</v>
      </c>
      <c r="C28" s="15">
        <v>5006.0</v>
      </c>
      <c r="D28" s="15">
        <v>6750.0</v>
      </c>
      <c r="E28" s="15">
        <v>5291.0</v>
      </c>
      <c r="F28" s="15">
        <v>9000.0</v>
      </c>
      <c r="G28" s="15">
        <v>9000.0</v>
      </c>
      <c r="H28" s="15">
        <v>0.0</v>
      </c>
      <c r="I28" s="15">
        <f t="shared" si="1"/>
        <v>9000</v>
      </c>
      <c r="J28" s="16">
        <f t="shared" si="2"/>
        <v>750</v>
      </c>
    </row>
    <row r="29" ht="15.75" customHeight="1">
      <c r="A29" s="13" t="s">
        <v>721</v>
      </c>
      <c r="B29" s="13" t="s">
        <v>722</v>
      </c>
      <c r="C29" s="15">
        <v>984.0</v>
      </c>
      <c r="D29" s="15">
        <v>3800.0</v>
      </c>
      <c r="E29" s="15">
        <v>3251.0</v>
      </c>
      <c r="F29" s="15">
        <v>3800.0</v>
      </c>
      <c r="G29" s="15">
        <v>3800.0</v>
      </c>
      <c r="H29" s="15">
        <v>0.0</v>
      </c>
      <c r="I29" s="15">
        <f t="shared" si="1"/>
        <v>3800</v>
      </c>
      <c r="J29" s="16">
        <f t="shared" si="2"/>
        <v>316.6666667</v>
      </c>
    </row>
    <row r="30" ht="15.75" customHeight="1">
      <c r="A30" s="13" t="s">
        <v>723</v>
      </c>
      <c r="B30" s="13" t="s">
        <v>620</v>
      </c>
      <c r="C30" s="15">
        <v>3413.0</v>
      </c>
      <c r="D30" s="15">
        <v>10000.0</v>
      </c>
      <c r="E30" s="15">
        <v>3962.0</v>
      </c>
      <c r="F30" s="15">
        <v>10000.0</v>
      </c>
      <c r="G30" s="15">
        <v>11000.0</v>
      </c>
      <c r="H30" s="15">
        <v>0.0</v>
      </c>
      <c r="I30" s="15">
        <f t="shared" si="1"/>
        <v>11000</v>
      </c>
      <c r="J30" s="16">
        <f t="shared" si="2"/>
        <v>916.6666667</v>
      </c>
    </row>
    <row r="31" ht="15.75" customHeight="1">
      <c r="A31" s="13" t="s">
        <v>724</v>
      </c>
      <c r="B31" s="13" t="s">
        <v>725</v>
      </c>
      <c r="C31" s="15">
        <v>17152.0</v>
      </c>
      <c r="D31" s="15">
        <v>13800.0</v>
      </c>
      <c r="E31" s="15">
        <v>18007.0</v>
      </c>
      <c r="F31" s="15">
        <v>20000.0</v>
      </c>
      <c r="G31" s="15">
        <v>21000.0</v>
      </c>
      <c r="H31" s="15">
        <v>-1000.0</v>
      </c>
      <c r="I31" s="15">
        <f t="shared" si="1"/>
        <v>20000</v>
      </c>
      <c r="J31" s="16">
        <f t="shared" si="2"/>
        <v>1666.666667</v>
      </c>
    </row>
    <row r="32" ht="15.75" customHeight="1">
      <c r="A32" s="13" t="s">
        <v>726</v>
      </c>
      <c r="B32" s="13" t="s">
        <v>407</v>
      </c>
      <c r="C32" s="15">
        <v>3724.0</v>
      </c>
      <c r="D32" s="15">
        <v>7300.0</v>
      </c>
      <c r="E32" s="15">
        <v>3951.0</v>
      </c>
      <c r="F32" s="15">
        <v>8300.0</v>
      </c>
      <c r="G32" s="15">
        <v>8300.0</v>
      </c>
      <c r="H32" s="15">
        <v>0.0</v>
      </c>
      <c r="I32" s="15">
        <f t="shared" si="1"/>
        <v>8300</v>
      </c>
      <c r="J32" s="16">
        <f t="shared" si="2"/>
        <v>691.6666667</v>
      </c>
    </row>
    <row r="33" ht="15.75" customHeight="1">
      <c r="A33" s="13" t="s">
        <v>727</v>
      </c>
      <c r="B33" s="13" t="s">
        <v>627</v>
      </c>
      <c r="C33" s="15">
        <v>5765.0</v>
      </c>
      <c r="D33" s="15">
        <v>7200.0</v>
      </c>
      <c r="E33" s="15">
        <v>6140.0</v>
      </c>
      <c r="F33" s="15">
        <v>8000.0</v>
      </c>
      <c r="G33" s="15">
        <v>8000.0</v>
      </c>
      <c r="H33" s="15">
        <v>0.0</v>
      </c>
      <c r="I33" s="15">
        <f t="shared" si="1"/>
        <v>8000</v>
      </c>
      <c r="J33" s="16">
        <f t="shared" si="2"/>
        <v>666.6666667</v>
      </c>
    </row>
    <row r="34" ht="15.75" customHeight="1">
      <c r="A34" s="13" t="s">
        <v>728</v>
      </c>
      <c r="B34" s="13" t="s">
        <v>693</v>
      </c>
      <c r="C34" s="15">
        <v>46578.0</v>
      </c>
      <c r="D34" s="15">
        <v>98600.0</v>
      </c>
      <c r="E34" s="15">
        <v>83436.0</v>
      </c>
      <c r="F34" s="15">
        <v>98600.0</v>
      </c>
      <c r="G34" s="15">
        <v>98600.0</v>
      </c>
      <c r="H34" s="15">
        <v>0.0</v>
      </c>
      <c r="I34" s="15">
        <f t="shared" si="1"/>
        <v>98600</v>
      </c>
      <c r="J34" s="16">
        <f t="shared" si="2"/>
        <v>8216.666667</v>
      </c>
    </row>
    <row r="35" ht="15.75" customHeight="1">
      <c r="A35" s="13" t="s">
        <v>729</v>
      </c>
      <c r="B35" s="13" t="s">
        <v>730</v>
      </c>
      <c r="C35" s="15">
        <v>13478.0</v>
      </c>
      <c r="D35" s="15">
        <v>12000.0</v>
      </c>
      <c r="E35" s="15">
        <v>18816.0</v>
      </c>
      <c r="F35" s="15">
        <v>15000.0</v>
      </c>
      <c r="G35" s="15">
        <v>15000.0</v>
      </c>
      <c r="H35" s="15">
        <v>0.0</v>
      </c>
      <c r="I35" s="15">
        <f t="shared" si="1"/>
        <v>15000</v>
      </c>
      <c r="J35" s="16">
        <f t="shared" si="2"/>
        <v>1250</v>
      </c>
    </row>
    <row r="36" ht="15.75" customHeight="1">
      <c r="A36" s="13" t="s">
        <v>732</v>
      </c>
      <c r="B36" s="13" t="s">
        <v>733</v>
      </c>
      <c r="C36" s="15">
        <v>135621.0</v>
      </c>
      <c r="D36" s="15">
        <v>138362.0</v>
      </c>
      <c r="E36" s="15">
        <v>138361.0</v>
      </c>
      <c r="F36" s="15">
        <v>158868.0</v>
      </c>
      <c r="G36" s="15">
        <v>160025.0</v>
      </c>
      <c r="H36" s="15">
        <v>0.0</v>
      </c>
      <c r="I36" s="15">
        <f t="shared" si="1"/>
        <v>160025</v>
      </c>
      <c r="J36" s="16">
        <v>160023.0</v>
      </c>
    </row>
    <row r="37" ht="15.75" customHeight="1">
      <c r="A37" s="13" t="s">
        <v>734</v>
      </c>
      <c r="B37" s="13" t="s">
        <v>701</v>
      </c>
      <c r="C37" s="15">
        <v>32627.0</v>
      </c>
      <c r="D37" s="15">
        <v>31998.0</v>
      </c>
      <c r="E37" s="15">
        <v>31998.0</v>
      </c>
      <c r="F37" s="15">
        <v>29476.0</v>
      </c>
      <c r="G37" s="15">
        <v>26140.0</v>
      </c>
      <c r="H37" s="15">
        <v>0.0</v>
      </c>
      <c r="I37" s="15">
        <f t="shared" si="1"/>
        <v>26140</v>
      </c>
      <c r="J37" s="16">
        <v>14011.0</v>
      </c>
    </row>
    <row r="38" ht="15.75" customHeight="1">
      <c r="A38" s="17" t="s">
        <v>735</v>
      </c>
      <c r="B38" s="17"/>
      <c r="C38" s="18">
        <f t="shared" ref="C38:H38" si="3">SUM(C6:C37)</f>
        <v>832424</v>
      </c>
      <c r="D38" s="18">
        <f t="shared" si="3"/>
        <v>1039119</v>
      </c>
      <c r="E38" s="18">
        <f t="shared" si="3"/>
        <v>917385</v>
      </c>
      <c r="F38" s="18">
        <f t="shared" si="3"/>
        <v>1099088</v>
      </c>
      <c r="G38" s="18">
        <f t="shared" si="3"/>
        <v>1124739</v>
      </c>
      <c r="H38" s="18">
        <f t="shared" si="3"/>
        <v>-15000</v>
      </c>
      <c r="I38" s="18">
        <f t="shared" si="1"/>
        <v>1109739</v>
      </c>
      <c r="J38" s="19">
        <f>SUM(J6:J37)</f>
        <v>250998.5</v>
      </c>
    </row>
    <row r="39" ht="15.75" customHeight="1"/>
    <row r="40" ht="15.75" customHeight="1">
      <c r="A40" s="1"/>
      <c r="D40" s="15"/>
      <c r="E40" s="15"/>
    </row>
    <row r="41" ht="15.75" customHeight="1">
      <c r="A41" s="13"/>
      <c r="B41" s="13"/>
      <c r="C41" s="15"/>
      <c r="D41" s="15"/>
      <c r="E41" s="15"/>
    </row>
    <row r="42" ht="15.75" customHeight="1">
      <c r="A42" s="13"/>
      <c r="B42" s="13"/>
      <c r="C42" s="21"/>
      <c r="D42" s="15"/>
      <c r="E42" s="15"/>
    </row>
    <row r="43" ht="15.75" customHeight="1">
      <c r="B43" s="13"/>
      <c r="C43" s="22"/>
      <c r="D43" s="15"/>
      <c r="E43" s="15"/>
    </row>
    <row r="44" ht="15.75" customHeight="1">
      <c r="B44" s="13"/>
      <c r="C44" s="21"/>
      <c r="D44" s="15"/>
      <c r="E44" s="15"/>
    </row>
    <row r="45" ht="15.75" customHeight="1">
      <c r="B45" s="13"/>
      <c r="C45" s="22"/>
      <c r="D45" s="15"/>
      <c r="E45" s="15"/>
    </row>
    <row r="46" ht="15.75" customHeight="1">
      <c r="B46" s="13"/>
      <c r="C46" s="21"/>
      <c r="D46" s="15"/>
      <c r="E46" s="15"/>
    </row>
    <row r="47" ht="15.75" customHeight="1">
      <c r="B47" s="13"/>
      <c r="C47" s="22"/>
      <c r="D47" s="15"/>
      <c r="E47" s="15"/>
    </row>
    <row r="48" ht="15.75" customHeight="1">
      <c r="B48" s="13"/>
      <c r="C48" s="21"/>
      <c r="D48" s="15"/>
      <c r="E48" s="15"/>
    </row>
    <row r="49" ht="15.75" customHeight="1">
      <c r="B49" s="13"/>
      <c r="C49" s="22"/>
      <c r="D49" s="15"/>
      <c r="E49" s="15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J1"/>
    <mergeCell ref="A40:C40"/>
  </mergeCells>
  <printOptions/>
  <pageMargins bottom="0.75" footer="0.0" header="0.0" left="0.7" right="0.7" top="0.75"/>
  <pageSetup scale="67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63"/>
    <col customWidth="1" min="2" max="2" width="13.75"/>
    <col customWidth="1" min="3" max="7" width="7.63"/>
    <col customWidth="1" min="8" max="8" width="10.38"/>
    <col customWidth="1" min="9" max="9" width="9.5"/>
    <col customWidth="1" min="10" max="26" width="7.63"/>
  </cols>
  <sheetData>
    <row r="1">
      <c r="A1" s="1" t="s">
        <v>731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6">
      <c r="A6" s="13" t="s">
        <v>736</v>
      </c>
      <c r="B6" s="13" t="s">
        <v>737</v>
      </c>
      <c r="C6" s="15">
        <v>0.0</v>
      </c>
      <c r="D6" s="15">
        <v>25490.0</v>
      </c>
      <c r="E6" s="15">
        <v>23119.0</v>
      </c>
      <c r="F6" s="15">
        <v>27835.0</v>
      </c>
      <c r="G6" s="15">
        <v>99500.0</v>
      </c>
      <c r="H6" s="15">
        <v>-46130.0</v>
      </c>
      <c r="I6" s="15">
        <f t="shared" ref="I6:I28" si="1">G6+H6</f>
        <v>53370</v>
      </c>
      <c r="J6" s="34">
        <f t="shared" ref="J6:J28" si="2">I6/12</f>
        <v>4447.5</v>
      </c>
      <c r="L6" s="20" t="s">
        <v>738</v>
      </c>
    </row>
    <row r="7">
      <c r="A7" s="13" t="s">
        <v>739</v>
      </c>
      <c r="B7" s="13" t="s">
        <v>740</v>
      </c>
      <c r="C7" s="15">
        <v>0.0</v>
      </c>
      <c r="D7" s="15">
        <v>1000.0</v>
      </c>
      <c r="E7" s="15">
        <v>2317.0</v>
      </c>
      <c r="F7" s="15">
        <v>1020.0</v>
      </c>
      <c r="G7" s="15">
        <v>1400.0</v>
      </c>
      <c r="H7" s="15">
        <v>0.0</v>
      </c>
      <c r="I7" s="15">
        <f t="shared" si="1"/>
        <v>1400</v>
      </c>
      <c r="J7" s="16">
        <f t="shared" si="2"/>
        <v>116.6666667</v>
      </c>
    </row>
    <row r="8">
      <c r="A8" s="13" t="s">
        <v>741</v>
      </c>
      <c r="B8" s="13" t="s">
        <v>742</v>
      </c>
      <c r="C8" s="15">
        <v>7310.0</v>
      </c>
      <c r="D8" s="15">
        <v>12500.0</v>
      </c>
      <c r="E8" s="15">
        <v>11118.0</v>
      </c>
      <c r="F8" s="15">
        <v>0.0</v>
      </c>
      <c r="G8" s="15">
        <v>10500.0</v>
      </c>
      <c r="H8" s="15">
        <v>-5000.0</v>
      </c>
      <c r="I8" s="15">
        <f t="shared" si="1"/>
        <v>5500</v>
      </c>
      <c r="J8" s="16">
        <f t="shared" si="2"/>
        <v>458.3333333</v>
      </c>
      <c r="L8" s="20" t="s">
        <v>743</v>
      </c>
    </row>
    <row r="9">
      <c r="A9" s="13" t="s">
        <v>744</v>
      </c>
      <c r="B9" s="13" t="s">
        <v>745</v>
      </c>
      <c r="C9" s="15">
        <v>1481.0</v>
      </c>
      <c r="D9" s="15">
        <v>10000.0</v>
      </c>
      <c r="E9" s="15">
        <v>1224.0</v>
      </c>
      <c r="F9" s="15">
        <v>10000.0</v>
      </c>
      <c r="G9" s="15">
        <v>10000.0</v>
      </c>
      <c r="H9" s="15">
        <v>-5000.0</v>
      </c>
      <c r="I9" s="15">
        <f t="shared" si="1"/>
        <v>5000</v>
      </c>
      <c r="J9" s="16">
        <f t="shared" si="2"/>
        <v>416.6666667</v>
      </c>
      <c r="L9" s="23" t="s">
        <v>743</v>
      </c>
    </row>
    <row r="10">
      <c r="A10" s="13" t="s">
        <v>746</v>
      </c>
      <c r="B10" s="13" t="s">
        <v>747</v>
      </c>
      <c r="C10" s="15">
        <v>228.0</v>
      </c>
      <c r="D10" s="15">
        <v>3000.0</v>
      </c>
      <c r="E10" s="15">
        <v>1053.0</v>
      </c>
      <c r="F10" s="15">
        <v>0.0</v>
      </c>
      <c r="G10" s="15">
        <v>28060.0</v>
      </c>
      <c r="H10" s="15">
        <v>-28060.0</v>
      </c>
      <c r="I10" s="15">
        <f t="shared" si="1"/>
        <v>0</v>
      </c>
      <c r="J10" s="16">
        <f t="shared" si="2"/>
        <v>0</v>
      </c>
      <c r="L10" s="23"/>
    </row>
    <row r="11">
      <c r="A11" s="13" t="s">
        <v>748</v>
      </c>
      <c r="B11" s="13" t="s">
        <v>749</v>
      </c>
      <c r="C11" s="15">
        <v>49428.0</v>
      </c>
      <c r="D11" s="15">
        <v>38200.0</v>
      </c>
      <c r="E11" s="15">
        <v>27411.0</v>
      </c>
      <c r="F11" s="15">
        <v>32200.0</v>
      </c>
      <c r="G11" s="15">
        <v>31000.0</v>
      </c>
      <c r="H11" s="15">
        <v>-2000.0</v>
      </c>
      <c r="I11" s="15">
        <f t="shared" si="1"/>
        <v>29000</v>
      </c>
      <c r="J11" s="16">
        <f t="shared" si="2"/>
        <v>2416.666667</v>
      </c>
    </row>
    <row r="12">
      <c r="A12" s="13" t="s">
        <v>750</v>
      </c>
      <c r="B12" s="13" t="s">
        <v>751</v>
      </c>
      <c r="C12" s="15">
        <v>2274.0</v>
      </c>
      <c r="D12" s="15">
        <v>3000.0</v>
      </c>
      <c r="E12" s="15">
        <v>441.0</v>
      </c>
      <c r="F12" s="15">
        <v>3000.0</v>
      </c>
      <c r="G12" s="15">
        <v>3000.0</v>
      </c>
      <c r="H12" s="15">
        <v>0.0</v>
      </c>
      <c r="I12" s="15">
        <f t="shared" si="1"/>
        <v>3000</v>
      </c>
      <c r="J12" s="16">
        <f t="shared" si="2"/>
        <v>250</v>
      </c>
      <c r="L12" s="23" t="s">
        <v>743</v>
      </c>
    </row>
    <row r="13">
      <c r="A13" s="13" t="s">
        <v>752</v>
      </c>
      <c r="B13" s="13" t="s">
        <v>753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5">
        <v>0.0</v>
      </c>
      <c r="I13" s="15">
        <f t="shared" si="1"/>
        <v>0</v>
      </c>
      <c r="J13" s="16">
        <f t="shared" si="2"/>
        <v>0</v>
      </c>
      <c r="K13" s="48"/>
      <c r="L13" s="48"/>
      <c r="M13" s="48"/>
      <c r="N13" s="48"/>
    </row>
    <row r="14">
      <c r="A14" s="13" t="s">
        <v>754</v>
      </c>
      <c r="B14" s="13" t="s">
        <v>755</v>
      </c>
      <c r="C14" s="15">
        <v>13353.0</v>
      </c>
      <c r="D14" s="15">
        <v>10200.0</v>
      </c>
      <c r="E14" s="15">
        <v>8769.0</v>
      </c>
      <c r="F14" s="15">
        <v>10200.0</v>
      </c>
      <c r="G14" s="15">
        <v>9000.0</v>
      </c>
      <c r="H14" s="15">
        <v>3000.0</v>
      </c>
      <c r="I14" s="15">
        <f t="shared" si="1"/>
        <v>12000</v>
      </c>
      <c r="J14" s="16">
        <f t="shared" si="2"/>
        <v>1000</v>
      </c>
      <c r="K14" s="48"/>
      <c r="L14" s="48" t="s">
        <v>756</v>
      </c>
      <c r="M14" s="48"/>
      <c r="N14" s="48"/>
    </row>
    <row r="15">
      <c r="A15" s="13" t="s">
        <v>757</v>
      </c>
      <c r="B15" s="13" t="s">
        <v>758</v>
      </c>
      <c r="C15" s="15">
        <v>211.0</v>
      </c>
      <c r="D15" s="15">
        <v>350.0</v>
      </c>
      <c r="E15" s="15">
        <v>318.0</v>
      </c>
      <c r="F15" s="15">
        <v>350.0</v>
      </c>
      <c r="G15" s="15">
        <v>350.0</v>
      </c>
      <c r="H15" s="15">
        <v>0.0</v>
      </c>
      <c r="I15" s="15">
        <f t="shared" si="1"/>
        <v>350</v>
      </c>
      <c r="J15" s="16">
        <f t="shared" si="2"/>
        <v>29.16666667</v>
      </c>
      <c r="K15" s="48"/>
      <c r="L15" s="48"/>
      <c r="M15" s="48"/>
      <c r="N15" s="48"/>
    </row>
    <row r="16">
      <c r="A16" s="13" t="s">
        <v>759</v>
      </c>
      <c r="B16" s="13" t="s">
        <v>760</v>
      </c>
      <c r="C16" s="15">
        <v>0.0</v>
      </c>
      <c r="D16" s="15">
        <v>0.0</v>
      </c>
      <c r="E16" s="15">
        <v>0.0</v>
      </c>
      <c r="F16" s="15">
        <v>0.0</v>
      </c>
      <c r="G16" s="15">
        <v>3500.0</v>
      </c>
      <c r="H16" s="15">
        <v>0.0</v>
      </c>
      <c r="I16" s="15">
        <f t="shared" si="1"/>
        <v>3500</v>
      </c>
      <c r="J16" s="16">
        <f t="shared" si="2"/>
        <v>291.6666667</v>
      </c>
      <c r="K16" s="48"/>
      <c r="L16" s="48"/>
      <c r="M16" s="48"/>
      <c r="N16" s="48"/>
    </row>
    <row r="17">
      <c r="A17" s="13" t="s">
        <v>761</v>
      </c>
      <c r="B17" s="13" t="s">
        <v>762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f t="shared" si="1"/>
        <v>0</v>
      </c>
      <c r="J17" s="16">
        <f t="shared" si="2"/>
        <v>0</v>
      </c>
      <c r="K17" s="48"/>
      <c r="L17" s="48"/>
      <c r="M17" s="48"/>
      <c r="N17" s="48"/>
    </row>
    <row r="18">
      <c r="A18" s="13" t="s">
        <v>763</v>
      </c>
      <c r="B18" s="13" t="s">
        <v>764</v>
      </c>
      <c r="C18" s="15">
        <v>0.0</v>
      </c>
      <c r="D18" s="15">
        <v>0.0</v>
      </c>
      <c r="E18" s="15">
        <v>0.0</v>
      </c>
      <c r="F18" s="15">
        <v>0.0</v>
      </c>
      <c r="G18" s="15">
        <v>3000.0</v>
      </c>
      <c r="H18" s="15">
        <v>0.0</v>
      </c>
      <c r="I18" s="15">
        <f t="shared" si="1"/>
        <v>3000</v>
      </c>
      <c r="J18" s="16">
        <f t="shared" si="2"/>
        <v>250</v>
      </c>
      <c r="K18" s="48"/>
      <c r="L18" s="23" t="s">
        <v>743</v>
      </c>
      <c r="M18" s="48"/>
      <c r="N18" s="48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>
      <c r="A19" s="13" t="s">
        <v>766</v>
      </c>
      <c r="B19" s="13" t="s">
        <v>767</v>
      </c>
      <c r="C19" s="15">
        <v>0.0</v>
      </c>
      <c r="D19" s="15">
        <v>6000.0</v>
      </c>
      <c r="E19" s="15">
        <v>7884.0</v>
      </c>
      <c r="F19" s="15">
        <v>10500.0</v>
      </c>
      <c r="G19" s="15">
        <v>9500.0</v>
      </c>
      <c r="H19" s="15">
        <v>0.0</v>
      </c>
      <c r="I19" s="15">
        <f t="shared" si="1"/>
        <v>9500</v>
      </c>
      <c r="J19" s="16">
        <f t="shared" si="2"/>
        <v>791.6666667</v>
      </c>
      <c r="K19" s="48"/>
      <c r="L19" s="48"/>
      <c r="M19" s="48"/>
      <c r="N19" s="48"/>
    </row>
    <row r="20">
      <c r="A20" s="13" t="s">
        <v>763</v>
      </c>
      <c r="B20" s="13" t="s">
        <v>768</v>
      </c>
      <c r="C20" s="15">
        <v>1584.0</v>
      </c>
      <c r="D20" s="15">
        <v>3400.0</v>
      </c>
      <c r="E20" s="15">
        <v>2026.0</v>
      </c>
      <c r="F20" s="15">
        <v>3400.0</v>
      </c>
      <c r="G20" s="15">
        <v>3300.0</v>
      </c>
      <c r="H20" s="15">
        <v>0.0</v>
      </c>
      <c r="I20" s="15">
        <f t="shared" si="1"/>
        <v>3300</v>
      </c>
      <c r="J20" s="16">
        <f t="shared" si="2"/>
        <v>275</v>
      </c>
      <c r="K20" s="48"/>
      <c r="L20" s="48"/>
      <c r="M20" s="48"/>
      <c r="N20" s="48"/>
    </row>
    <row r="21" ht="15.75" customHeight="1">
      <c r="A21" s="13" t="s">
        <v>769</v>
      </c>
      <c r="B21" s="13" t="s">
        <v>770</v>
      </c>
      <c r="C21" s="15">
        <v>0.0</v>
      </c>
      <c r="D21" s="15">
        <v>0.0</v>
      </c>
      <c r="E21" s="15">
        <v>0.0</v>
      </c>
      <c r="F21" s="15">
        <v>0.0</v>
      </c>
      <c r="G21" s="15">
        <v>14400.0</v>
      </c>
      <c r="H21" s="15">
        <v>0.0</v>
      </c>
      <c r="I21" s="15">
        <f t="shared" si="1"/>
        <v>14400</v>
      </c>
      <c r="J21" s="16">
        <f t="shared" si="2"/>
        <v>1200</v>
      </c>
      <c r="K21" s="48"/>
      <c r="L21" s="48" t="s">
        <v>772</v>
      </c>
      <c r="M21" s="48" t="s">
        <v>774</v>
      </c>
      <c r="N21" s="48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15.75" customHeight="1">
      <c r="A22" s="13" t="s">
        <v>775</v>
      </c>
      <c r="B22" s="13" t="s">
        <v>776</v>
      </c>
      <c r="C22" s="15">
        <v>0.0</v>
      </c>
      <c r="D22" s="15">
        <v>0.0</v>
      </c>
      <c r="E22" s="15">
        <v>0.0</v>
      </c>
      <c r="F22" s="15">
        <v>0.0</v>
      </c>
      <c r="G22" s="15">
        <v>6000.0</v>
      </c>
      <c r="H22" s="15">
        <v>0.0</v>
      </c>
      <c r="I22" s="15">
        <f t="shared" si="1"/>
        <v>6000</v>
      </c>
      <c r="J22" s="16">
        <f t="shared" si="2"/>
        <v>500</v>
      </c>
      <c r="K22" s="48"/>
      <c r="L22" s="48"/>
      <c r="M22" s="48" t="s">
        <v>774</v>
      </c>
      <c r="N22" s="48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5.75" customHeight="1">
      <c r="A23" s="13" t="s">
        <v>780</v>
      </c>
      <c r="B23" s="13" t="s">
        <v>781</v>
      </c>
      <c r="C23" s="15">
        <v>9160.0</v>
      </c>
      <c r="D23" s="15">
        <v>9000.0</v>
      </c>
      <c r="E23" s="15">
        <v>7300.0</v>
      </c>
      <c r="F23" s="15">
        <v>9000.0</v>
      </c>
      <c r="G23" s="15">
        <v>0.0</v>
      </c>
      <c r="H23" s="15">
        <v>0.0</v>
      </c>
      <c r="I23" s="15">
        <f t="shared" si="1"/>
        <v>0</v>
      </c>
      <c r="J23" s="16">
        <f t="shared" si="2"/>
        <v>0</v>
      </c>
      <c r="K23" s="48"/>
      <c r="L23" s="48"/>
      <c r="M23" s="48"/>
      <c r="N23" s="48"/>
    </row>
    <row r="24" ht="15.75" customHeight="1">
      <c r="A24" s="13" t="s">
        <v>784</v>
      </c>
      <c r="B24" s="13" t="s">
        <v>785</v>
      </c>
      <c r="C24" s="15">
        <v>8030.0</v>
      </c>
      <c r="D24" s="15">
        <v>9000.0</v>
      </c>
      <c r="E24" s="15">
        <v>10419.0</v>
      </c>
      <c r="F24" s="15">
        <v>9000.0</v>
      </c>
      <c r="G24" s="15">
        <v>0.0</v>
      </c>
      <c r="H24" s="15">
        <v>0.0</v>
      </c>
      <c r="I24" s="15">
        <f t="shared" si="1"/>
        <v>0</v>
      </c>
      <c r="J24" s="16">
        <f t="shared" si="2"/>
        <v>0</v>
      </c>
      <c r="K24" s="48"/>
      <c r="L24" s="48"/>
      <c r="M24" s="48"/>
      <c r="N24" s="48"/>
    </row>
    <row r="25" ht="15.75" customHeight="1">
      <c r="A25" s="13" t="s">
        <v>787</v>
      </c>
      <c r="B25" s="13" t="s">
        <v>788</v>
      </c>
      <c r="C25" s="15">
        <v>13914.0</v>
      </c>
      <c r="D25" s="15">
        <v>9000.0</v>
      </c>
      <c r="E25" s="15">
        <v>14600.0</v>
      </c>
      <c r="F25" s="15">
        <v>14400.0</v>
      </c>
      <c r="G25" s="15">
        <v>0.0</v>
      </c>
      <c r="H25" s="15">
        <v>0.0</v>
      </c>
      <c r="I25" s="15">
        <f t="shared" si="1"/>
        <v>0</v>
      </c>
      <c r="J25" s="16">
        <f t="shared" si="2"/>
        <v>0</v>
      </c>
      <c r="K25" s="48"/>
      <c r="L25" s="48"/>
      <c r="M25" s="48"/>
      <c r="N25" s="48"/>
    </row>
    <row r="26" ht="15.75" customHeight="1">
      <c r="A26" s="13" t="s">
        <v>789</v>
      </c>
      <c r="B26" s="13" t="s">
        <v>790</v>
      </c>
      <c r="C26" s="15">
        <v>0.0</v>
      </c>
      <c r="D26" s="15">
        <v>0.0</v>
      </c>
      <c r="E26" s="15">
        <v>500.0</v>
      </c>
      <c r="F26" s="15">
        <v>9600.0</v>
      </c>
      <c r="G26" s="15">
        <v>0.0</v>
      </c>
      <c r="H26" s="15">
        <v>0.0</v>
      </c>
      <c r="I26" s="15">
        <f t="shared" si="1"/>
        <v>0</v>
      </c>
      <c r="J26" s="16">
        <f t="shared" si="2"/>
        <v>0</v>
      </c>
      <c r="K26" s="48"/>
      <c r="L26" s="48"/>
      <c r="M26" s="48"/>
      <c r="N26" s="48"/>
    </row>
    <row r="27" ht="15.75" customHeight="1">
      <c r="A27" s="13" t="s">
        <v>792</v>
      </c>
      <c r="B27" s="13" t="s">
        <v>793</v>
      </c>
      <c r="C27" s="15">
        <v>4655.0</v>
      </c>
      <c r="D27" s="15">
        <v>5600.0</v>
      </c>
      <c r="E27" s="15">
        <v>4700.0</v>
      </c>
      <c r="F27" s="15">
        <v>5600.0</v>
      </c>
      <c r="G27" s="15">
        <v>0.0</v>
      </c>
      <c r="H27" s="15">
        <v>0.0</v>
      </c>
      <c r="I27" s="15">
        <f t="shared" si="1"/>
        <v>0</v>
      </c>
      <c r="J27" s="16">
        <f t="shared" si="2"/>
        <v>0</v>
      </c>
      <c r="K27" s="48"/>
      <c r="L27" s="48"/>
      <c r="M27" s="48"/>
      <c r="N27" s="48"/>
    </row>
    <row r="28" ht="15.75" customHeight="1">
      <c r="A28" s="13" t="s">
        <v>794</v>
      </c>
      <c r="B28" s="13" t="s">
        <v>795</v>
      </c>
      <c r="C28" s="15">
        <v>526.0</v>
      </c>
      <c r="D28" s="15">
        <v>0.0</v>
      </c>
      <c r="E28" s="15">
        <v>350.0</v>
      </c>
      <c r="F28" s="15">
        <v>0.0</v>
      </c>
      <c r="G28" s="15">
        <v>0.0</v>
      </c>
      <c r="H28" s="15">
        <v>0.0</v>
      </c>
      <c r="I28" s="15">
        <f t="shared" si="1"/>
        <v>0</v>
      </c>
      <c r="J28" s="16">
        <f t="shared" si="2"/>
        <v>0</v>
      </c>
      <c r="K28" s="48"/>
      <c r="L28" s="48"/>
      <c r="M28" s="48"/>
      <c r="N28" s="48"/>
    </row>
    <row r="29" ht="15.75" customHeight="1">
      <c r="A29" s="17" t="s">
        <v>796</v>
      </c>
      <c r="B29" s="17"/>
      <c r="C29" s="18">
        <f t="shared" ref="C29:J29" si="3">SUM(C6:C28)</f>
        <v>112154</v>
      </c>
      <c r="D29" s="18">
        <f t="shared" si="3"/>
        <v>145740</v>
      </c>
      <c r="E29" s="18">
        <f t="shared" si="3"/>
        <v>123549</v>
      </c>
      <c r="F29" s="18">
        <f t="shared" si="3"/>
        <v>146105</v>
      </c>
      <c r="G29" s="18">
        <f t="shared" si="3"/>
        <v>232510</v>
      </c>
      <c r="H29" s="18">
        <f t="shared" si="3"/>
        <v>-83190</v>
      </c>
      <c r="I29" s="18">
        <f t="shared" si="3"/>
        <v>149320</v>
      </c>
      <c r="J29" s="19">
        <f t="shared" si="3"/>
        <v>12443.33333</v>
      </c>
    </row>
    <row r="30" ht="15.75" customHeight="1"/>
    <row r="31" ht="15.75" customHeight="1"/>
    <row r="32" ht="15.75" customHeight="1">
      <c r="C32" s="13" t="s">
        <v>736</v>
      </c>
      <c r="D32" s="20" t="s">
        <v>797</v>
      </c>
      <c r="I32" s="49">
        <v>53369.28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orientation="portrait"/>
  <colBreaks count="1" manualBreakCount="1">
    <brk id="10" man="1"/>
  </colBreak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75"/>
    <col customWidth="1" min="3" max="7" width="7.63"/>
    <col customWidth="1" min="8" max="8" width="8.5"/>
    <col customWidth="1" min="9" max="26" width="7.63"/>
  </cols>
  <sheetData>
    <row r="1">
      <c r="A1" s="1" t="s">
        <v>765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771</v>
      </c>
      <c r="B6" s="13" t="s">
        <v>773</v>
      </c>
      <c r="C6" s="15">
        <v>5505.0</v>
      </c>
      <c r="D6" s="15">
        <v>5505.0</v>
      </c>
      <c r="E6" s="15">
        <v>5505.0</v>
      </c>
      <c r="F6" s="15">
        <v>13150.0</v>
      </c>
      <c r="G6" s="15">
        <v>27618.0</v>
      </c>
      <c r="H6" s="15">
        <v>-14468.0</v>
      </c>
      <c r="I6" s="15">
        <f t="shared" ref="I6:I8" si="1">G6+H6</f>
        <v>13150</v>
      </c>
      <c r="J6" s="16">
        <f t="shared" ref="J6:J8" si="2">I6/12</f>
        <v>1095.833333</v>
      </c>
      <c r="L6" s="20" t="s">
        <v>777</v>
      </c>
    </row>
    <row r="7">
      <c r="A7" s="13" t="s">
        <v>778</v>
      </c>
      <c r="B7" s="13" t="s">
        <v>779</v>
      </c>
      <c r="C7" s="15">
        <v>12301.0</v>
      </c>
      <c r="D7" s="15">
        <v>12830.0</v>
      </c>
      <c r="E7" s="15">
        <v>12292.0</v>
      </c>
      <c r="F7" s="15">
        <v>12830.0</v>
      </c>
      <c r="G7" s="15">
        <v>0.0</v>
      </c>
      <c r="H7" s="15">
        <v>0.0</v>
      </c>
      <c r="I7" s="15">
        <f t="shared" si="1"/>
        <v>0</v>
      </c>
      <c r="J7" s="16">
        <f t="shared" si="2"/>
        <v>0</v>
      </c>
    </row>
    <row r="8">
      <c r="A8" s="13" t="s">
        <v>782</v>
      </c>
      <c r="B8" s="13" t="s">
        <v>783</v>
      </c>
      <c r="C8" s="15">
        <v>0.0</v>
      </c>
      <c r="D8" s="15">
        <v>0.0</v>
      </c>
      <c r="E8" s="15">
        <v>0.0</v>
      </c>
      <c r="F8" s="15">
        <v>0.0</v>
      </c>
      <c r="G8" s="15">
        <v>15000.0</v>
      </c>
      <c r="H8" s="15">
        <v>-15000.0</v>
      </c>
      <c r="I8" s="15">
        <f t="shared" si="1"/>
        <v>0</v>
      </c>
      <c r="J8" s="16">
        <f t="shared" si="2"/>
        <v>0</v>
      </c>
      <c r="K8" s="23"/>
      <c r="L8" s="23" t="s">
        <v>786</v>
      </c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17" t="s">
        <v>791</v>
      </c>
      <c r="B9" s="17"/>
      <c r="C9" s="18">
        <f t="shared" ref="C9:J9" si="3">SUM(C6:C8)</f>
        <v>17806</v>
      </c>
      <c r="D9" s="18">
        <f t="shared" si="3"/>
        <v>18335</v>
      </c>
      <c r="E9" s="18">
        <f t="shared" si="3"/>
        <v>17797</v>
      </c>
      <c r="F9" s="18">
        <f t="shared" si="3"/>
        <v>25980</v>
      </c>
      <c r="G9" s="18">
        <f t="shared" si="3"/>
        <v>42618</v>
      </c>
      <c r="H9" s="18">
        <f t="shared" si="3"/>
        <v>-29468</v>
      </c>
      <c r="I9" s="18">
        <f t="shared" si="3"/>
        <v>13150</v>
      </c>
      <c r="J9" s="19">
        <f t="shared" si="3"/>
        <v>1095.833333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4" orientation="portrait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4.0"/>
    <col customWidth="1" min="3" max="7" width="7.63"/>
    <col customWidth="1" min="8" max="8" width="8.75"/>
    <col customWidth="1" min="9" max="26" width="7.63"/>
  </cols>
  <sheetData>
    <row r="1">
      <c r="A1" s="1" t="s">
        <v>798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799</v>
      </c>
      <c r="B6" s="13" t="s">
        <v>800</v>
      </c>
      <c r="C6" s="15">
        <v>4950.0</v>
      </c>
      <c r="D6" s="15">
        <v>4950.0</v>
      </c>
      <c r="E6" s="15">
        <v>4950.0</v>
      </c>
      <c r="F6" s="15">
        <v>4950.0</v>
      </c>
      <c r="G6" s="15">
        <v>4950.0</v>
      </c>
      <c r="H6" s="15">
        <v>0.0</v>
      </c>
      <c r="I6" s="15">
        <f t="shared" ref="I6:I22" si="1">G6+H6</f>
        <v>4950</v>
      </c>
      <c r="J6" s="16">
        <f t="shared" ref="J6:J21" si="2">I6/12</f>
        <v>412.5</v>
      </c>
    </row>
    <row r="7">
      <c r="A7" s="13"/>
      <c r="B7" s="13" t="s">
        <v>801</v>
      </c>
      <c r="C7" s="15">
        <v>0.0</v>
      </c>
      <c r="D7" s="15">
        <v>0.0</v>
      </c>
      <c r="E7" s="15">
        <v>0.0</v>
      </c>
      <c r="F7" s="15">
        <v>0.0</v>
      </c>
      <c r="G7" s="15">
        <v>33280.0</v>
      </c>
      <c r="H7" s="15">
        <v>-33280.0</v>
      </c>
      <c r="I7" s="15">
        <f t="shared" si="1"/>
        <v>0</v>
      </c>
      <c r="J7" s="16">
        <f t="shared" si="2"/>
        <v>0</v>
      </c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>
      <c r="A8" s="13" t="s">
        <v>803</v>
      </c>
      <c r="B8" s="13" t="s">
        <v>38</v>
      </c>
      <c r="C8" s="15">
        <v>0.0</v>
      </c>
      <c r="D8" s="15">
        <v>0.0</v>
      </c>
      <c r="E8" s="15">
        <v>0.0</v>
      </c>
      <c r="F8" s="15">
        <v>5434.0</v>
      </c>
      <c r="G8" s="15">
        <v>5434.0</v>
      </c>
      <c r="H8" s="15">
        <v>0.0</v>
      </c>
      <c r="I8" s="15">
        <f t="shared" si="1"/>
        <v>5434</v>
      </c>
      <c r="J8" s="16">
        <f t="shared" si="2"/>
        <v>452.8333333</v>
      </c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>
      <c r="A9" s="13" t="s">
        <v>806</v>
      </c>
      <c r="B9" s="13" t="s">
        <v>807</v>
      </c>
      <c r="C9" s="15">
        <v>9800.0</v>
      </c>
      <c r="D9" s="15">
        <v>9800.0</v>
      </c>
      <c r="E9" s="15">
        <v>9800.0</v>
      </c>
      <c r="F9" s="15">
        <v>9800.0</v>
      </c>
      <c r="G9" s="15">
        <v>9800.0</v>
      </c>
      <c r="H9" s="15">
        <v>0.0</v>
      </c>
      <c r="I9" s="15">
        <f t="shared" si="1"/>
        <v>9800</v>
      </c>
      <c r="J9" s="16">
        <f t="shared" si="2"/>
        <v>816.6666667</v>
      </c>
    </row>
    <row r="10">
      <c r="A10" s="13" t="s">
        <v>808</v>
      </c>
      <c r="B10" s="13" t="s">
        <v>809</v>
      </c>
      <c r="C10" s="15">
        <v>1000.0</v>
      </c>
      <c r="D10" s="15">
        <v>1300.0</v>
      </c>
      <c r="E10" s="15">
        <v>0.0</v>
      </c>
      <c r="F10" s="15">
        <v>1300.0</v>
      </c>
      <c r="G10" s="15">
        <v>1000.0</v>
      </c>
      <c r="H10" s="15">
        <v>0.0</v>
      </c>
      <c r="I10" s="15">
        <f t="shared" si="1"/>
        <v>1000</v>
      </c>
      <c r="J10" s="16">
        <f t="shared" si="2"/>
        <v>83.33333333</v>
      </c>
    </row>
    <row r="11">
      <c r="A11" s="13"/>
      <c r="B11" s="13" t="s">
        <v>811</v>
      </c>
      <c r="C11" s="15">
        <v>0.0</v>
      </c>
      <c r="D11" s="15">
        <v>0.0</v>
      </c>
      <c r="E11" s="15">
        <v>0.0</v>
      </c>
      <c r="F11" s="15">
        <v>0.0</v>
      </c>
      <c r="G11" s="15">
        <v>300.0</v>
      </c>
      <c r="H11" s="15">
        <v>0.0</v>
      </c>
      <c r="I11" s="15">
        <f t="shared" si="1"/>
        <v>300</v>
      </c>
      <c r="J11" s="16">
        <f t="shared" si="2"/>
        <v>25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>
      <c r="A12" s="13" t="s">
        <v>814</v>
      </c>
      <c r="B12" s="13" t="s">
        <v>815</v>
      </c>
      <c r="C12" s="15">
        <v>18537.0</v>
      </c>
      <c r="D12" s="15">
        <v>18350.0</v>
      </c>
      <c r="E12" s="15">
        <v>19800.0</v>
      </c>
      <c r="F12" s="15">
        <v>18350.0</v>
      </c>
      <c r="G12" s="15">
        <v>28000.0</v>
      </c>
      <c r="H12" s="15">
        <v>0.0</v>
      </c>
      <c r="I12" s="15">
        <f t="shared" si="1"/>
        <v>28000</v>
      </c>
      <c r="J12" s="16">
        <f t="shared" si="2"/>
        <v>2333.333333</v>
      </c>
    </row>
    <row r="13">
      <c r="A13" s="13"/>
      <c r="B13" s="13" t="s">
        <v>817</v>
      </c>
      <c r="C13" s="15">
        <v>0.0</v>
      </c>
      <c r="D13" s="15">
        <v>0.0</v>
      </c>
      <c r="E13" s="15">
        <v>0.0</v>
      </c>
      <c r="F13" s="15">
        <v>0.0</v>
      </c>
      <c r="G13" s="15">
        <v>3000.0</v>
      </c>
      <c r="H13" s="15">
        <v>0.0</v>
      </c>
      <c r="I13" s="15">
        <f t="shared" si="1"/>
        <v>3000</v>
      </c>
      <c r="J13" s="16">
        <f t="shared" si="2"/>
        <v>250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3" t="s">
        <v>820</v>
      </c>
      <c r="B14" s="13" t="s">
        <v>821</v>
      </c>
      <c r="C14" s="15">
        <v>35.0</v>
      </c>
      <c r="D14" s="15">
        <v>110.0</v>
      </c>
      <c r="E14" s="15">
        <v>87.0</v>
      </c>
      <c r="F14" s="15">
        <v>110.0</v>
      </c>
      <c r="G14" s="15">
        <v>110.0</v>
      </c>
      <c r="H14" s="15">
        <v>0.0</v>
      </c>
      <c r="I14" s="15">
        <f t="shared" si="1"/>
        <v>110</v>
      </c>
      <c r="J14" s="16">
        <f t="shared" si="2"/>
        <v>9.166666667</v>
      </c>
    </row>
    <row r="15">
      <c r="A15" s="13" t="s">
        <v>824</v>
      </c>
      <c r="B15" s="13" t="s">
        <v>45</v>
      </c>
      <c r="C15" s="15">
        <v>50.0</v>
      </c>
      <c r="D15" s="15">
        <v>500.0</v>
      </c>
      <c r="E15" s="15">
        <v>0.0</v>
      </c>
      <c r="F15" s="15">
        <v>500.0</v>
      </c>
      <c r="G15" s="15">
        <v>600.0</v>
      </c>
      <c r="H15" s="15">
        <v>0.0</v>
      </c>
      <c r="I15" s="15">
        <f t="shared" si="1"/>
        <v>600</v>
      </c>
      <c r="J15" s="16">
        <f t="shared" si="2"/>
        <v>50</v>
      </c>
    </row>
    <row r="16">
      <c r="A16" s="13" t="s">
        <v>827</v>
      </c>
      <c r="B16" s="13" t="s">
        <v>828</v>
      </c>
      <c r="C16" s="15">
        <v>583.0</v>
      </c>
      <c r="D16" s="15">
        <v>600.0</v>
      </c>
      <c r="E16" s="15">
        <v>564.0</v>
      </c>
      <c r="F16" s="15">
        <v>600.0</v>
      </c>
      <c r="G16" s="15">
        <v>600.0</v>
      </c>
      <c r="H16" s="15">
        <v>0.0</v>
      </c>
      <c r="I16" s="15">
        <f t="shared" si="1"/>
        <v>600</v>
      </c>
      <c r="J16" s="16">
        <f t="shared" si="2"/>
        <v>50</v>
      </c>
    </row>
    <row r="17">
      <c r="A17" s="13" t="s">
        <v>831</v>
      </c>
      <c r="B17" s="13" t="s">
        <v>542</v>
      </c>
      <c r="C17" s="15">
        <v>327.0</v>
      </c>
      <c r="D17" s="15">
        <v>0.0</v>
      </c>
      <c r="E17" s="15">
        <v>308.0</v>
      </c>
      <c r="F17" s="15">
        <v>0.0</v>
      </c>
      <c r="G17" s="15">
        <v>0.0</v>
      </c>
      <c r="H17" s="15">
        <v>0.0</v>
      </c>
      <c r="I17" s="15">
        <f t="shared" si="1"/>
        <v>0</v>
      </c>
      <c r="J17" s="16">
        <f t="shared" si="2"/>
        <v>0</v>
      </c>
    </row>
    <row r="18">
      <c r="A18" s="13" t="s">
        <v>833</v>
      </c>
      <c r="B18" s="13" t="s">
        <v>482</v>
      </c>
      <c r="C18" s="15">
        <v>0.0</v>
      </c>
      <c r="D18" s="15">
        <v>75.0</v>
      </c>
      <c r="E18" s="15">
        <v>87.0</v>
      </c>
      <c r="F18" s="15">
        <v>75.0</v>
      </c>
      <c r="G18" s="15">
        <v>120.0</v>
      </c>
      <c r="H18" s="15">
        <v>0.0</v>
      </c>
      <c r="I18" s="15">
        <f t="shared" si="1"/>
        <v>120</v>
      </c>
      <c r="J18" s="16">
        <f t="shared" si="2"/>
        <v>10</v>
      </c>
    </row>
    <row r="19">
      <c r="A19" s="13" t="s">
        <v>834</v>
      </c>
      <c r="B19" s="13" t="s">
        <v>51</v>
      </c>
      <c r="C19" s="15">
        <v>336.0</v>
      </c>
      <c r="D19" s="15">
        <v>500.0</v>
      </c>
      <c r="E19" s="15">
        <v>500.0</v>
      </c>
      <c r="F19" s="15">
        <v>500.0</v>
      </c>
      <c r="G19" s="15">
        <v>500.0</v>
      </c>
      <c r="H19" s="15">
        <v>0.0</v>
      </c>
      <c r="I19" s="15">
        <f t="shared" si="1"/>
        <v>500</v>
      </c>
      <c r="J19" s="16">
        <f t="shared" si="2"/>
        <v>41.66666667</v>
      </c>
    </row>
    <row r="20">
      <c r="A20" s="13" t="s">
        <v>836</v>
      </c>
      <c r="B20" s="13" t="s">
        <v>58</v>
      </c>
      <c r="C20" s="15">
        <v>88.0</v>
      </c>
      <c r="D20" s="15">
        <v>100.0</v>
      </c>
      <c r="E20" s="15">
        <v>0.0</v>
      </c>
      <c r="F20" s="15">
        <v>100.0</v>
      </c>
      <c r="G20" s="15">
        <v>250.0</v>
      </c>
      <c r="H20" s="15">
        <v>0.0</v>
      </c>
      <c r="I20" s="15">
        <f t="shared" si="1"/>
        <v>250</v>
      </c>
      <c r="J20" s="16">
        <f t="shared" si="2"/>
        <v>20.83333333</v>
      </c>
    </row>
    <row r="21" ht="15.75" customHeight="1">
      <c r="A21" s="13" t="s">
        <v>838</v>
      </c>
      <c r="B21" s="13" t="s">
        <v>60</v>
      </c>
      <c r="C21" s="15">
        <v>60.0</v>
      </c>
      <c r="D21" s="15">
        <v>150.0</v>
      </c>
      <c r="E21" s="15">
        <v>220.0</v>
      </c>
      <c r="F21" s="15">
        <v>150.0</v>
      </c>
      <c r="G21" s="15">
        <v>150.0</v>
      </c>
      <c r="H21" s="15">
        <v>0.0</v>
      </c>
      <c r="I21" s="15">
        <f t="shared" si="1"/>
        <v>150</v>
      </c>
      <c r="J21" s="16">
        <f t="shared" si="2"/>
        <v>12.5</v>
      </c>
    </row>
    <row r="22" ht="15.75" customHeight="1">
      <c r="A22" s="17" t="s">
        <v>841</v>
      </c>
      <c r="B22" s="17"/>
      <c r="C22" s="18">
        <f t="shared" ref="C22:H22" si="3">SUM(C6:C21)</f>
        <v>35766</v>
      </c>
      <c r="D22" s="18">
        <f t="shared" si="3"/>
        <v>36435</v>
      </c>
      <c r="E22" s="18">
        <f t="shared" si="3"/>
        <v>36316</v>
      </c>
      <c r="F22" s="18">
        <f t="shared" si="3"/>
        <v>41869</v>
      </c>
      <c r="G22" s="18">
        <f t="shared" si="3"/>
        <v>88094</v>
      </c>
      <c r="H22" s="18">
        <f t="shared" si="3"/>
        <v>-33280</v>
      </c>
      <c r="I22" s="18">
        <f t="shared" si="1"/>
        <v>54814</v>
      </c>
      <c r="J22" s="19">
        <f>SUM(J6:J21)</f>
        <v>4567.833333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>
      <c r="M28" s="13"/>
      <c r="N28" s="13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3" orientation="portrait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7.38"/>
    <col customWidth="1" min="3" max="3" width="7.63"/>
    <col customWidth="1" min="4" max="5" width="8.38"/>
    <col customWidth="1" min="6" max="7" width="7.63"/>
    <col customWidth="1" min="8" max="8" width="8.63"/>
    <col customWidth="1" min="9" max="26" width="7.63"/>
  </cols>
  <sheetData>
    <row r="1">
      <c r="A1" s="1" t="s">
        <v>802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  <c r="N5" s="13"/>
    </row>
    <row r="6">
      <c r="A6" s="13" t="s">
        <v>804</v>
      </c>
      <c r="B6" s="13" t="s">
        <v>805</v>
      </c>
      <c r="C6" s="15">
        <v>53099.0</v>
      </c>
      <c r="D6" s="15">
        <v>61963.0</v>
      </c>
      <c r="E6" s="15">
        <v>61963.0</v>
      </c>
      <c r="F6" s="15">
        <v>52000.0</v>
      </c>
      <c r="G6" s="15">
        <v>53040.0</v>
      </c>
      <c r="H6" s="15">
        <v>0.0</v>
      </c>
      <c r="I6" s="15">
        <f t="shared" ref="I6:I22" si="1">G6+H6</f>
        <v>53040</v>
      </c>
      <c r="J6" s="16">
        <f t="shared" ref="J6:J21" si="2">I6/12</f>
        <v>4420</v>
      </c>
      <c r="N6" s="13"/>
    </row>
    <row r="7">
      <c r="A7" s="13" t="s">
        <v>810</v>
      </c>
      <c r="B7" s="13" t="s">
        <v>812</v>
      </c>
      <c r="C7" s="15">
        <v>16151.0</v>
      </c>
      <c r="D7" s="15">
        <v>17270.0</v>
      </c>
      <c r="E7" s="15">
        <v>17550.0</v>
      </c>
      <c r="F7" s="15">
        <v>37369.0</v>
      </c>
      <c r="G7" s="15">
        <v>24284.0</v>
      </c>
      <c r="H7" s="15">
        <v>0.0</v>
      </c>
      <c r="I7" s="15">
        <f t="shared" si="1"/>
        <v>24284</v>
      </c>
      <c r="J7" s="16">
        <f t="shared" si="2"/>
        <v>2023.666667</v>
      </c>
      <c r="N7" s="13"/>
    </row>
    <row r="8">
      <c r="A8" s="13" t="s">
        <v>810</v>
      </c>
      <c r="B8" s="13" t="s">
        <v>813</v>
      </c>
      <c r="C8" s="15">
        <v>2741.0</v>
      </c>
      <c r="D8" s="15">
        <v>9180.0</v>
      </c>
      <c r="E8" s="15">
        <v>9602.0</v>
      </c>
      <c r="F8" s="15">
        <v>17641.0</v>
      </c>
      <c r="G8" s="15">
        <v>25499.0</v>
      </c>
      <c r="H8" s="15">
        <v>0.0</v>
      </c>
      <c r="I8" s="15">
        <f t="shared" si="1"/>
        <v>25499</v>
      </c>
      <c r="J8" s="16">
        <f t="shared" si="2"/>
        <v>2124.916667</v>
      </c>
      <c r="N8" s="13"/>
    </row>
    <row r="9">
      <c r="A9" s="13" t="s">
        <v>816</v>
      </c>
      <c r="B9" s="13" t="s">
        <v>437</v>
      </c>
      <c r="C9" s="15">
        <v>4027.0</v>
      </c>
      <c r="D9" s="15">
        <v>0.0</v>
      </c>
      <c r="E9" s="15">
        <v>0.0</v>
      </c>
      <c r="F9" s="15">
        <v>0.0</v>
      </c>
      <c r="G9" s="15">
        <v>0.0</v>
      </c>
      <c r="H9" s="15">
        <v>0.0</v>
      </c>
      <c r="I9" s="15">
        <f t="shared" si="1"/>
        <v>0</v>
      </c>
      <c r="J9" s="16">
        <f t="shared" si="2"/>
        <v>0</v>
      </c>
      <c r="N9" s="13"/>
    </row>
    <row r="10">
      <c r="A10" s="13" t="s">
        <v>818</v>
      </c>
      <c r="B10" s="13" t="s">
        <v>819</v>
      </c>
      <c r="C10" s="15">
        <v>2771.0</v>
      </c>
      <c r="D10" s="15">
        <v>3264.0</v>
      </c>
      <c r="E10" s="15">
        <v>2324.0</v>
      </c>
      <c r="F10" s="15">
        <v>5895.0</v>
      </c>
      <c r="G10" s="15">
        <v>15912.0</v>
      </c>
      <c r="H10" s="15">
        <v>-5000.0</v>
      </c>
      <c r="I10" s="15">
        <f t="shared" si="1"/>
        <v>10912</v>
      </c>
      <c r="J10" s="16">
        <f t="shared" si="2"/>
        <v>909.3333333</v>
      </c>
      <c r="L10" s="20" t="s">
        <v>73</v>
      </c>
      <c r="N10" s="13"/>
    </row>
    <row r="11">
      <c r="A11" s="13" t="s">
        <v>822</v>
      </c>
      <c r="B11" s="13" t="s">
        <v>823</v>
      </c>
      <c r="C11" s="15">
        <v>1438.0</v>
      </c>
      <c r="D11" s="15">
        <v>700.0</v>
      </c>
      <c r="E11" s="15">
        <v>989.0</v>
      </c>
      <c r="F11" s="15">
        <v>350.0</v>
      </c>
      <c r="G11" s="15">
        <v>350.0</v>
      </c>
      <c r="H11" s="15">
        <v>0.0</v>
      </c>
      <c r="I11" s="15">
        <f t="shared" si="1"/>
        <v>350</v>
      </c>
      <c r="J11" s="16">
        <f t="shared" si="2"/>
        <v>29.16666667</v>
      </c>
      <c r="N11" s="13"/>
    </row>
    <row r="12">
      <c r="A12" s="13" t="s">
        <v>825</v>
      </c>
      <c r="B12" s="13" t="s">
        <v>826</v>
      </c>
      <c r="C12" s="15">
        <v>300.0</v>
      </c>
      <c r="D12" s="15">
        <v>400.0</v>
      </c>
      <c r="E12" s="15">
        <v>0.0</v>
      </c>
      <c r="F12" s="15">
        <v>75.0</v>
      </c>
      <c r="G12" s="15">
        <v>500.0</v>
      </c>
      <c r="H12" s="15">
        <v>0.0</v>
      </c>
      <c r="I12" s="15">
        <f t="shared" si="1"/>
        <v>500</v>
      </c>
      <c r="J12" s="16">
        <f t="shared" si="2"/>
        <v>41.66666667</v>
      </c>
      <c r="N12" s="13"/>
    </row>
    <row r="13">
      <c r="A13" s="13" t="s">
        <v>829</v>
      </c>
      <c r="B13" s="13" t="s">
        <v>830</v>
      </c>
      <c r="C13" s="15">
        <v>0.0</v>
      </c>
      <c r="D13" s="15">
        <v>0.0</v>
      </c>
      <c r="E13" s="15">
        <v>0.0</v>
      </c>
      <c r="F13" s="15">
        <v>0.0</v>
      </c>
      <c r="G13" s="15">
        <v>600.0</v>
      </c>
      <c r="H13" s="15"/>
      <c r="I13" s="15">
        <f t="shared" si="1"/>
        <v>600</v>
      </c>
      <c r="J13" s="16">
        <f t="shared" si="2"/>
        <v>50</v>
      </c>
      <c r="K13" s="23"/>
      <c r="L13" s="23"/>
      <c r="M13" s="23"/>
      <c r="N13" s="1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>
      <c r="A14" s="13" t="s">
        <v>829</v>
      </c>
      <c r="B14" s="13" t="s">
        <v>832</v>
      </c>
      <c r="C14" s="15">
        <v>0.0</v>
      </c>
      <c r="D14" s="15">
        <v>0.0</v>
      </c>
      <c r="E14" s="15">
        <v>0.0</v>
      </c>
      <c r="F14" s="15">
        <v>0.0</v>
      </c>
      <c r="G14" s="15">
        <v>200.0</v>
      </c>
      <c r="H14" s="15"/>
      <c r="I14" s="15">
        <f t="shared" si="1"/>
        <v>200</v>
      </c>
      <c r="J14" s="16">
        <f t="shared" si="2"/>
        <v>16.66666667</v>
      </c>
      <c r="K14" s="23"/>
      <c r="L14" s="23"/>
      <c r="M14" s="23"/>
      <c r="N14" s="1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>
      <c r="A15" s="13" t="s">
        <v>835</v>
      </c>
      <c r="B15" s="13" t="s">
        <v>45</v>
      </c>
      <c r="C15" s="15">
        <v>20.0</v>
      </c>
      <c r="D15" s="15">
        <v>60.0</v>
      </c>
      <c r="E15" s="15">
        <v>50.0</v>
      </c>
      <c r="F15" s="15">
        <v>60.0</v>
      </c>
      <c r="G15" s="15">
        <v>70.0</v>
      </c>
      <c r="H15" s="15">
        <v>0.0</v>
      </c>
      <c r="I15" s="15">
        <f t="shared" si="1"/>
        <v>70</v>
      </c>
      <c r="J15" s="16">
        <f t="shared" si="2"/>
        <v>5.833333333</v>
      </c>
      <c r="N15" s="13"/>
    </row>
    <row r="16">
      <c r="A16" s="13" t="s">
        <v>837</v>
      </c>
      <c r="B16" s="13" t="s">
        <v>482</v>
      </c>
      <c r="C16" s="15">
        <v>875.0</v>
      </c>
      <c r="D16" s="15">
        <v>1000.0</v>
      </c>
      <c r="E16" s="15">
        <v>1000.0</v>
      </c>
      <c r="F16" s="15">
        <v>1100.0</v>
      </c>
      <c r="G16" s="15">
        <v>1700.0</v>
      </c>
      <c r="H16" s="15">
        <v>-1700.0</v>
      </c>
      <c r="I16" s="15">
        <f t="shared" si="1"/>
        <v>0</v>
      </c>
      <c r="J16" s="16">
        <f t="shared" si="2"/>
        <v>0</v>
      </c>
      <c r="N16" s="13"/>
    </row>
    <row r="17">
      <c r="A17" s="13" t="s">
        <v>839</v>
      </c>
      <c r="B17" s="13" t="s">
        <v>840</v>
      </c>
      <c r="C17" s="15">
        <v>604.0</v>
      </c>
      <c r="D17" s="15">
        <v>800.0</v>
      </c>
      <c r="E17" s="15">
        <v>835.0</v>
      </c>
      <c r="F17" s="15">
        <v>800.0</v>
      </c>
      <c r="G17" s="15">
        <v>1200.0</v>
      </c>
      <c r="H17" s="15">
        <v>0.0</v>
      </c>
      <c r="I17" s="15">
        <f t="shared" si="1"/>
        <v>1200</v>
      </c>
      <c r="J17" s="16">
        <f t="shared" si="2"/>
        <v>100</v>
      </c>
    </row>
    <row r="18">
      <c r="A18" s="13" t="s">
        <v>842</v>
      </c>
      <c r="B18" s="13" t="s">
        <v>51</v>
      </c>
      <c r="C18" s="15">
        <v>1232.0</v>
      </c>
      <c r="D18" s="15">
        <v>1000.0</v>
      </c>
      <c r="E18" s="15">
        <v>679.0</v>
      </c>
      <c r="F18" s="15">
        <v>1000.0</v>
      </c>
      <c r="G18" s="15">
        <v>1200.0</v>
      </c>
      <c r="H18" s="15">
        <v>0.0</v>
      </c>
      <c r="I18" s="15">
        <f t="shared" si="1"/>
        <v>1200</v>
      </c>
      <c r="J18" s="16">
        <f t="shared" si="2"/>
        <v>100</v>
      </c>
    </row>
    <row r="19">
      <c r="A19" s="13" t="s">
        <v>843</v>
      </c>
      <c r="B19" s="13" t="s">
        <v>681</v>
      </c>
      <c r="C19" s="15">
        <v>388.0</v>
      </c>
      <c r="D19" s="15">
        <v>450.0</v>
      </c>
      <c r="E19" s="15">
        <v>479.0</v>
      </c>
      <c r="F19" s="15">
        <v>700.0</v>
      </c>
      <c r="G19" s="15">
        <v>1800.0</v>
      </c>
      <c r="H19" s="15">
        <v>0.0</v>
      </c>
      <c r="I19" s="15">
        <f t="shared" si="1"/>
        <v>1800</v>
      </c>
      <c r="J19" s="16">
        <f t="shared" si="2"/>
        <v>150</v>
      </c>
    </row>
    <row r="20">
      <c r="A20" s="13" t="s">
        <v>844</v>
      </c>
      <c r="B20" s="13" t="s">
        <v>58</v>
      </c>
      <c r="C20" s="15">
        <v>0.0</v>
      </c>
      <c r="D20" s="15">
        <v>250.0</v>
      </c>
      <c r="E20" s="15">
        <v>6.0</v>
      </c>
      <c r="F20" s="15">
        <v>250.0</v>
      </c>
      <c r="G20" s="15">
        <v>400.0</v>
      </c>
      <c r="H20" s="15">
        <v>0.0</v>
      </c>
      <c r="I20" s="15">
        <f t="shared" si="1"/>
        <v>400</v>
      </c>
      <c r="J20" s="16">
        <f t="shared" si="2"/>
        <v>33.33333333</v>
      </c>
    </row>
    <row r="21" ht="15.75" customHeight="1">
      <c r="A21" s="13" t="s">
        <v>845</v>
      </c>
      <c r="B21" s="13" t="s">
        <v>60</v>
      </c>
      <c r="C21" s="15">
        <v>278.0</v>
      </c>
      <c r="D21" s="15">
        <v>280.0</v>
      </c>
      <c r="E21" s="15">
        <v>278.0</v>
      </c>
      <c r="F21" s="15">
        <v>334.0</v>
      </c>
      <c r="G21" s="15">
        <v>350.0</v>
      </c>
      <c r="H21" s="15">
        <v>0.0</v>
      </c>
      <c r="I21" s="15">
        <f t="shared" si="1"/>
        <v>350</v>
      </c>
      <c r="J21" s="16">
        <f t="shared" si="2"/>
        <v>29.16666667</v>
      </c>
    </row>
    <row r="22" ht="15.75" customHeight="1">
      <c r="A22" s="17" t="s">
        <v>846</v>
      </c>
      <c r="B22" s="17"/>
      <c r="C22" s="18">
        <f t="shared" ref="C22:H22" si="3">SUM(C6:C21)</f>
        <v>83924</v>
      </c>
      <c r="D22" s="18">
        <f t="shared" si="3"/>
        <v>96617</v>
      </c>
      <c r="E22" s="18">
        <f t="shared" si="3"/>
        <v>95755</v>
      </c>
      <c r="F22" s="18">
        <f t="shared" si="3"/>
        <v>117574</v>
      </c>
      <c r="G22" s="18">
        <f t="shared" si="3"/>
        <v>127105</v>
      </c>
      <c r="H22" s="18">
        <f t="shared" si="3"/>
        <v>-6700</v>
      </c>
      <c r="I22" s="18">
        <f t="shared" si="1"/>
        <v>120405</v>
      </c>
      <c r="J22" s="19">
        <f>SUM(J6:J21)</f>
        <v>10033.75</v>
      </c>
    </row>
    <row r="23" ht="15.75" customHeight="1">
      <c r="G23" s="15"/>
    </row>
    <row r="24" ht="15.75" customHeight="1">
      <c r="A24" s="13"/>
      <c r="B24" s="13"/>
      <c r="C24" s="15"/>
      <c r="D24" s="15"/>
      <c r="E24" s="15"/>
      <c r="G24" s="15"/>
    </row>
    <row r="25" ht="15.75" customHeight="1">
      <c r="A25" s="13"/>
      <c r="B25" s="13"/>
      <c r="C25" s="21"/>
      <c r="D25" s="15"/>
      <c r="E25" s="15"/>
      <c r="G25" s="15"/>
    </row>
    <row r="26" ht="15.75" customHeight="1">
      <c r="B26" s="13"/>
      <c r="C26" s="22"/>
      <c r="D26" s="15"/>
      <c r="E26" s="15"/>
    </row>
    <row r="27" ht="15.75" customHeight="1">
      <c r="B27" s="13"/>
      <c r="C27" s="21"/>
      <c r="D27" s="15"/>
      <c r="E27" s="15"/>
    </row>
    <row r="28" ht="15.75" customHeight="1">
      <c r="B28" s="13"/>
      <c r="C28" s="22"/>
      <c r="D28" s="15"/>
      <c r="E28" s="15"/>
    </row>
    <row r="29" ht="15.75" customHeight="1">
      <c r="B29" s="13"/>
      <c r="C29" s="21"/>
      <c r="D29" s="15"/>
      <c r="E29" s="15"/>
    </row>
    <row r="30" ht="15.75" customHeight="1">
      <c r="B30" s="13"/>
      <c r="C30" s="22"/>
      <c r="D30" s="15"/>
      <c r="E30" s="15"/>
    </row>
    <row r="31" ht="15.75" customHeight="1">
      <c r="B31" s="13"/>
      <c r="C31" s="22"/>
      <c r="D31" s="15"/>
      <c r="E31" s="15"/>
    </row>
    <row r="32" ht="15.75" customHeight="1">
      <c r="B32" s="13"/>
      <c r="C32" s="22"/>
      <c r="D32" s="15"/>
      <c r="E32" s="15"/>
    </row>
    <row r="33" ht="15.75" customHeight="1">
      <c r="B33" s="13"/>
      <c r="C33" s="21"/>
      <c r="D33" s="15"/>
      <c r="E33" s="15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0" orientation="portrait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13"/>
    <col customWidth="1" min="3" max="7" width="7.63"/>
    <col customWidth="1" min="8" max="8" width="8.63"/>
    <col customWidth="1" min="9" max="26" width="7.63"/>
  </cols>
  <sheetData>
    <row r="1">
      <c r="A1" s="1" t="s">
        <v>847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848</v>
      </c>
      <c r="B6" s="13" t="s">
        <v>849</v>
      </c>
      <c r="C6" s="15">
        <v>0.0</v>
      </c>
      <c r="D6" s="15">
        <v>1000.0</v>
      </c>
      <c r="E6" s="15">
        <v>0.0</v>
      </c>
      <c r="F6" s="15">
        <v>1000.0</v>
      </c>
      <c r="G6" s="15">
        <v>1000.0</v>
      </c>
      <c r="H6" s="15">
        <v>0.0</v>
      </c>
      <c r="I6" s="15">
        <f t="shared" ref="I6:I10" si="1">G6+H6</f>
        <v>1000</v>
      </c>
      <c r="J6" s="16">
        <f t="shared" ref="J6:J9" si="2">I6/12</f>
        <v>83.33333333</v>
      </c>
    </row>
    <row r="7">
      <c r="A7" s="13" t="s">
        <v>851</v>
      </c>
      <c r="B7" s="13" t="s">
        <v>852</v>
      </c>
      <c r="C7" s="15">
        <v>1000.0</v>
      </c>
      <c r="D7" s="15">
        <v>1000.0</v>
      </c>
      <c r="E7" s="15">
        <v>1000.0</v>
      </c>
      <c r="F7" s="15">
        <v>1000.0</v>
      </c>
      <c r="G7" s="15">
        <v>1000.0</v>
      </c>
      <c r="H7" s="15">
        <v>0.0</v>
      </c>
      <c r="I7" s="15">
        <f t="shared" si="1"/>
        <v>1000</v>
      </c>
      <c r="J7" s="16">
        <f t="shared" si="2"/>
        <v>83.33333333</v>
      </c>
    </row>
    <row r="8">
      <c r="A8" s="13" t="s">
        <v>853</v>
      </c>
      <c r="B8" s="13" t="s">
        <v>854</v>
      </c>
      <c r="C8" s="15">
        <v>21387.0</v>
      </c>
      <c r="D8" s="15">
        <v>22000.0</v>
      </c>
      <c r="E8" s="15">
        <v>22856.0</v>
      </c>
      <c r="F8" s="15">
        <v>23738.0</v>
      </c>
      <c r="G8" s="15">
        <v>25311.0</v>
      </c>
      <c r="H8" s="15">
        <v>0.0</v>
      </c>
      <c r="I8" s="15">
        <f t="shared" si="1"/>
        <v>25311</v>
      </c>
      <c r="J8" s="16">
        <f t="shared" si="2"/>
        <v>2109.25</v>
      </c>
    </row>
    <row r="9">
      <c r="A9" s="13" t="s">
        <v>857</v>
      </c>
      <c r="B9" s="13" t="s">
        <v>858</v>
      </c>
      <c r="C9" s="15">
        <v>70687.0</v>
      </c>
      <c r="D9" s="15">
        <v>80000.0</v>
      </c>
      <c r="E9" s="15">
        <v>56957.0</v>
      </c>
      <c r="F9" s="15">
        <v>73262.0</v>
      </c>
      <c r="G9" s="15">
        <v>70262.0</v>
      </c>
      <c r="H9" s="15">
        <v>-1000.0</v>
      </c>
      <c r="I9" s="15">
        <f t="shared" si="1"/>
        <v>69262</v>
      </c>
      <c r="J9" s="16">
        <f t="shared" si="2"/>
        <v>5771.833333</v>
      </c>
    </row>
    <row r="10">
      <c r="A10" s="17" t="s">
        <v>859</v>
      </c>
      <c r="B10" s="17"/>
      <c r="C10" s="18">
        <f t="shared" ref="C10:H10" si="3">SUM(C6:C9)</f>
        <v>93074</v>
      </c>
      <c r="D10" s="18">
        <f t="shared" si="3"/>
        <v>104000</v>
      </c>
      <c r="E10" s="18">
        <f t="shared" si="3"/>
        <v>80813</v>
      </c>
      <c r="F10" s="18">
        <f t="shared" si="3"/>
        <v>99000</v>
      </c>
      <c r="G10" s="18">
        <f t="shared" si="3"/>
        <v>97573</v>
      </c>
      <c r="H10" s="18">
        <f t="shared" si="3"/>
        <v>-1000</v>
      </c>
      <c r="I10" s="18">
        <f t="shared" si="1"/>
        <v>96573</v>
      </c>
      <c r="J10" s="19">
        <f>SUM(J6:J9)</f>
        <v>8047.75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5"/>
    <col customWidth="1" min="3" max="7" width="7.63"/>
    <col customWidth="1" min="8" max="8" width="8.5"/>
    <col customWidth="1" min="9" max="26" width="7.63"/>
  </cols>
  <sheetData>
    <row r="1">
      <c r="A1" s="1" t="s">
        <v>850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855</v>
      </c>
      <c r="B6" s="13" t="s">
        <v>856</v>
      </c>
      <c r="C6" s="15">
        <v>0.0</v>
      </c>
      <c r="D6" s="15">
        <v>100.0</v>
      </c>
      <c r="E6" s="15">
        <v>0.0</v>
      </c>
      <c r="F6" s="15">
        <v>100.0</v>
      </c>
      <c r="G6" s="15">
        <v>100.0</v>
      </c>
      <c r="H6" s="15">
        <v>0.0</v>
      </c>
      <c r="I6" s="15">
        <f t="shared" ref="I6:I7" si="2">G6+H6</f>
        <v>100</v>
      </c>
      <c r="J6" s="16">
        <f>I6/12</f>
        <v>8.333333333</v>
      </c>
    </row>
    <row r="7">
      <c r="A7" s="17" t="s">
        <v>860</v>
      </c>
      <c r="B7" s="17"/>
      <c r="C7" s="18">
        <f t="shared" ref="C7:H7" si="1">SUM(C6)</f>
        <v>0</v>
      </c>
      <c r="D7" s="18">
        <f t="shared" si="1"/>
        <v>100</v>
      </c>
      <c r="E7" s="18">
        <f t="shared" si="1"/>
        <v>0</v>
      </c>
      <c r="F7" s="18">
        <f t="shared" si="1"/>
        <v>100</v>
      </c>
      <c r="G7" s="18">
        <f t="shared" si="1"/>
        <v>100</v>
      </c>
      <c r="H7" s="18">
        <f t="shared" si="1"/>
        <v>0</v>
      </c>
      <c r="I7" s="18">
        <f t="shared" si="2"/>
        <v>100</v>
      </c>
      <c r="J7" s="19">
        <f>SUM(J6)</f>
        <v>8.333333333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4" orientation="portrait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5"/>
    <col customWidth="1" min="3" max="7" width="7.63"/>
    <col customWidth="1" min="8" max="8" width="8.5"/>
    <col customWidth="1" min="9" max="9" width="7.63"/>
    <col customWidth="1" min="10" max="10" width="10.13"/>
    <col customWidth="1" min="11" max="26" width="7.63"/>
  </cols>
  <sheetData>
    <row r="1">
      <c r="A1" s="1" t="s">
        <v>868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876</v>
      </c>
      <c r="B6" s="13" t="s">
        <v>877</v>
      </c>
      <c r="C6" s="15">
        <v>0.0</v>
      </c>
      <c r="D6" s="15">
        <v>0.0</v>
      </c>
      <c r="E6" s="15">
        <v>0.0</v>
      </c>
      <c r="F6" s="15">
        <v>0.0</v>
      </c>
      <c r="G6" s="15">
        <v>46800.0</v>
      </c>
      <c r="H6" s="15">
        <v>-6773.0</v>
      </c>
      <c r="I6" s="15">
        <f t="shared" ref="I6:I14" si="1">G6+H6</f>
        <v>40027</v>
      </c>
      <c r="J6" s="16">
        <f t="shared" ref="J6:J14" si="2">I6/12</f>
        <v>3335.583333</v>
      </c>
      <c r="L6" s="20" t="s">
        <v>882</v>
      </c>
    </row>
    <row r="7">
      <c r="A7" s="13" t="s">
        <v>883</v>
      </c>
      <c r="B7" s="13" t="s">
        <v>884</v>
      </c>
      <c r="C7" s="15">
        <v>17245.0</v>
      </c>
      <c r="D7" s="15">
        <v>17340.0</v>
      </c>
      <c r="E7" s="15">
        <v>17106.0</v>
      </c>
      <c r="F7" s="15">
        <v>17767.0</v>
      </c>
      <c r="G7" s="15">
        <v>18123.0</v>
      </c>
      <c r="H7" s="15">
        <v>0.0</v>
      </c>
      <c r="I7" s="15">
        <f t="shared" si="1"/>
        <v>18123</v>
      </c>
      <c r="J7" s="16">
        <f t="shared" si="2"/>
        <v>1510.25</v>
      </c>
    </row>
    <row r="8">
      <c r="A8" s="13" t="s">
        <v>887</v>
      </c>
      <c r="B8" s="13" t="s">
        <v>320</v>
      </c>
      <c r="C8" s="15">
        <v>0.0</v>
      </c>
      <c r="D8" s="15">
        <v>0.0</v>
      </c>
      <c r="E8" s="15">
        <v>0.0</v>
      </c>
      <c r="F8" s="15">
        <v>3500.0</v>
      </c>
      <c r="G8" s="15">
        <v>0.0</v>
      </c>
      <c r="H8" s="15">
        <v>0.0</v>
      </c>
      <c r="I8" s="15">
        <f t="shared" si="1"/>
        <v>0</v>
      </c>
      <c r="J8" s="16">
        <f t="shared" si="2"/>
        <v>0</v>
      </c>
      <c r="L8" s="20" t="s">
        <v>889</v>
      </c>
    </row>
    <row r="9">
      <c r="A9" s="13" t="s">
        <v>890</v>
      </c>
      <c r="B9" s="13" t="s">
        <v>891</v>
      </c>
      <c r="C9" s="15">
        <v>0.0</v>
      </c>
      <c r="D9" s="15">
        <v>500.0</v>
      </c>
      <c r="E9" s="15">
        <v>0.0</v>
      </c>
      <c r="F9" s="15">
        <v>500.0</v>
      </c>
      <c r="G9" s="15">
        <v>500.0</v>
      </c>
      <c r="H9" s="15">
        <v>0.0</v>
      </c>
      <c r="I9" s="15">
        <f t="shared" si="1"/>
        <v>500</v>
      </c>
      <c r="J9" s="16">
        <f t="shared" si="2"/>
        <v>41.66666667</v>
      </c>
    </row>
    <row r="10">
      <c r="A10" s="13" t="s">
        <v>893</v>
      </c>
      <c r="B10" s="13" t="s">
        <v>894</v>
      </c>
      <c r="C10" s="15">
        <v>37999.0</v>
      </c>
      <c r="D10" s="15">
        <v>38000.0</v>
      </c>
      <c r="E10" s="15">
        <v>37999.0</v>
      </c>
      <c r="F10" s="15">
        <v>39000.0</v>
      </c>
      <c r="G10" s="15">
        <v>0.0</v>
      </c>
      <c r="H10" s="15">
        <v>0.0</v>
      </c>
      <c r="I10" s="15">
        <f t="shared" si="1"/>
        <v>0</v>
      </c>
      <c r="J10" s="16">
        <f t="shared" si="2"/>
        <v>0</v>
      </c>
      <c r="L10" s="20" t="s">
        <v>897</v>
      </c>
    </row>
    <row r="11">
      <c r="A11" s="13" t="s">
        <v>898</v>
      </c>
      <c r="B11" s="13" t="s">
        <v>373</v>
      </c>
      <c r="C11" s="15">
        <v>596.0</v>
      </c>
      <c r="D11" s="15">
        <v>676.0</v>
      </c>
      <c r="E11" s="15">
        <v>918.0</v>
      </c>
      <c r="F11" s="15">
        <v>2700.0</v>
      </c>
      <c r="G11" s="15">
        <v>2700.0</v>
      </c>
      <c r="H11" s="15">
        <v>0.0</v>
      </c>
      <c r="I11" s="15">
        <f t="shared" si="1"/>
        <v>2700</v>
      </c>
      <c r="J11" s="16">
        <f t="shared" si="2"/>
        <v>225</v>
      </c>
    </row>
    <row r="12">
      <c r="A12" s="13" t="s">
        <v>901</v>
      </c>
      <c r="B12" s="13" t="s">
        <v>231</v>
      </c>
      <c r="C12" s="15">
        <v>549.0</v>
      </c>
      <c r="D12" s="15">
        <v>1145.0</v>
      </c>
      <c r="E12" s="15">
        <v>763.0</v>
      </c>
      <c r="F12" s="15">
        <v>980.0</v>
      </c>
      <c r="G12" s="15">
        <v>980.0</v>
      </c>
      <c r="H12" s="15">
        <v>0.0</v>
      </c>
      <c r="I12" s="15">
        <f t="shared" si="1"/>
        <v>980</v>
      </c>
      <c r="J12" s="16">
        <f t="shared" si="2"/>
        <v>81.66666667</v>
      </c>
    </row>
    <row r="13">
      <c r="A13" s="13" t="s">
        <v>903</v>
      </c>
      <c r="B13" s="13" t="s">
        <v>401</v>
      </c>
      <c r="C13" s="15">
        <v>125.0</v>
      </c>
      <c r="D13" s="15">
        <v>50.0</v>
      </c>
      <c r="E13" s="15">
        <v>29.0</v>
      </c>
      <c r="F13" s="15">
        <v>550.0</v>
      </c>
      <c r="G13" s="15">
        <v>500.0</v>
      </c>
      <c r="H13" s="15">
        <v>0.0</v>
      </c>
      <c r="I13" s="15">
        <f t="shared" si="1"/>
        <v>500</v>
      </c>
      <c r="J13" s="16">
        <f t="shared" si="2"/>
        <v>41.66666667</v>
      </c>
    </row>
    <row r="14">
      <c r="A14" s="13" t="s">
        <v>904</v>
      </c>
      <c r="B14" s="13" t="s">
        <v>60</v>
      </c>
      <c r="C14" s="15">
        <v>0.0</v>
      </c>
      <c r="D14" s="15">
        <v>0.0</v>
      </c>
      <c r="E14" s="15">
        <v>400.0</v>
      </c>
      <c r="F14" s="15">
        <v>400.0</v>
      </c>
      <c r="G14" s="15">
        <v>400.0</v>
      </c>
      <c r="H14" s="15">
        <v>0.0</v>
      </c>
      <c r="I14" s="15">
        <f t="shared" si="1"/>
        <v>400</v>
      </c>
      <c r="J14" s="16">
        <f t="shared" si="2"/>
        <v>33.33333333</v>
      </c>
    </row>
    <row r="15">
      <c r="A15" s="17" t="s">
        <v>905</v>
      </c>
      <c r="B15" s="17"/>
      <c r="C15" s="18">
        <f t="shared" ref="C15:J15" si="3">SUM(C6:C14)</f>
        <v>56514</v>
      </c>
      <c r="D15" s="18">
        <f t="shared" si="3"/>
        <v>57711</v>
      </c>
      <c r="E15" s="18">
        <f t="shared" si="3"/>
        <v>57215</v>
      </c>
      <c r="F15" s="18">
        <f t="shared" si="3"/>
        <v>65397</v>
      </c>
      <c r="G15" s="18">
        <f t="shared" si="3"/>
        <v>70003</v>
      </c>
      <c r="H15" s="18">
        <f t="shared" si="3"/>
        <v>-6773</v>
      </c>
      <c r="I15" s="18">
        <f t="shared" si="3"/>
        <v>63230</v>
      </c>
      <c r="J15" s="19">
        <f t="shared" si="3"/>
        <v>5269.166667</v>
      </c>
    </row>
    <row r="18">
      <c r="D18" s="13" t="s">
        <v>876</v>
      </c>
      <c r="E18" s="20" t="s">
        <v>906</v>
      </c>
      <c r="J18" s="50">
        <v>40026.96</v>
      </c>
    </row>
    <row r="19">
      <c r="D19" s="13" t="s">
        <v>883</v>
      </c>
      <c r="E19" s="23" t="s">
        <v>907</v>
      </c>
      <c r="F19" s="23"/>
      <c r="G19" s="23"/>
      <c r="H19" s="23"/>
      <c r="I19" s="23"/>
      <c r="J19" s="50">
        <v>18058.0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79" orientation="portrait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6.25"/>
    <col customWidth="1" min="3" max="7" width="7.63"/>
    <col customWidth="1" min="8" max="8" width="8.63"/>
    <col customWidth="1" min="9" max="26" width="7.63"/>
  </cols>
  <sheetData>
    <row r="1">
      <c r="A1" s="1" t="s">
        <v>861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862</v>
      </c>
      <c r="B6" s="13" t="s">
        <v>863</v>
      </c>
      <c r="C6" s="15">
        <v>57894.0</v>
      </c>
      <c r="D6" s="15">
        <v>61693.0</v>
      </c>
      <c r="E6" s="15">
        <v>61693.0</v>
      </c>
      <c r="F6" s="15">
        <v>64778.0</v>
      </c>
      <c r="G6" s="15">
        <v>66722.0</v>
      </c>
      <c r="H6" s="15">
        <v>0.0</v>
      </c>
      <c r="I6" s="15">
        <f t="shared" ref="I6:I19" si="1">G6+H6</f>
        <v>66722</v>
      </c>
      <c r="J6" s="16">
        <f t="shared" ref="J6:J19" si="2">I6/12</f>
        <v>5560.166667</v>
      </c>
      <c r="L6" s="20" t="s">
        <v>150</v>
      </c>
    </row>
    <row r="7">
      <c r="A7" s="13" t="s">
        <v>864</v>
      </c>
      <c r="B7" s="13" t="s">
        <v>865</v>
      </c>
      <c r="C7" s="15">
        <v>72511.0</v>
      </c>
      <c r="D7" s="15">
        <v>82957.0</v>
      </c>
      <c r="E7" s="15">
        <v>83000.0</v>
      </c>
      <c r="F7" s="15">
        <v>84616.0</v>
      </c>
      <c r="G7" s="15">
        <v>87284.0</v>
      </c>
      <c r="H7" s="15">
        <v>-976.0</v>
      </c>
      <c r="I7" s="15">
        <f t="shared" si="1"/>
        <v>86308</v>
      </c>
      <c r="J7" s="16">
        <f t="shared" si="2"/>
        <v>7192.333333</v>
      </c>
    </row>
    <row r="8">
      <c r="A8" s="13" t="s">
        <v>866</v>
      </c>
      <c r="B8" s="13" t="s">
        <v>867</v>
      </c>
      <c r="C8" s="15">
        <v>0.0</v>
      </c>
      <c r="D8" s="15">
        <v>0.0</v>
      </c>
      <c r="E8" s="15">
        <v>0.0</v>
      </c>
      <c r="F8" s="15">
        <v>0.0</v>
      </c>
      <c r="G8" s="15">
        <v>0.0</v>
      </c>
      <c r="H8" s="15">
        <v>0.0</v>
      </c>
      <c r="I8" s="15">
        <f t="shared" si="1"/>
        <v>0</v>
      </c>
      <c r="J8" s="16">
        <f t="shared" si="2"/>
        <v>0</v>
      </c>
    </row>
    <row r="9">
      <c r="A9" s="13" t="s">
        <v>869</v>
      </c>
      <c r="B9" s="13" t="s">
        <v>320</v>
      </c>
      <c r="C9" s="15">
        <v>5326.0</v>
      </c>
      <c r="D9" s="15">
        <v>4100.0</v>
      </c>
      <c r="E9" s="15">
        <v>5742.0</v>
      </c>
      <c r="F9" s="15">
        <v>4500.0</v>
      </c>
      <c r="G9" s="15">
        <v>18842.0</v>
      </c>
      <c r="H9" s="15">
        <v>-18842.0</v>
      </c>
      <c r="I9" s="15">
        <f t="shared" si="1"/>
        <v>0</v>
      </c>
      <c r="J9" s="16">
        <f t="shared" si="2"/>
        <v>0</v>
      </c>
      <c r="L9" s="20" t="s">
        <v>870</v>
      </c>
    </row>
    <row r="10">
      <c r="A10" s="13" t="s">
        <v>871</v>
      </c>
      <c r="B10" s="13" t="s">
        <v>648</v>
      </c>
      <c r="C10" s="15">
        <v>2267.0</v>
      </c>
      <c r="D10" s="15">
        <v>2800.0</v>
      </c>
      <c r="E10" s="15">
        <v>2370.0</v>
      </c>
      <c r="F10" s="15">
        <v>2800.0</v>
      </c>
      <c r="G10" s="15">
        <v>100.0</v>
      </c>
      <c r="H10" s="15">
        <v>-100.0</v>
      </c>
      <c r="I10" s="15">
        <f t="shared" si="1"/>
        <v>0</v>
      </c>
      <c r="J10" s="16">
        <f t="shared" si="2"/>
        <v>0</v>
      </c>
      <c r="L10" s="23" t="s">
        <v>870</v>
      </c>
    </row>
    <row r="11">
      <c r="A11" s="13" t="s">
        <v>872</v>
      </c>
      <c r="B11" s="13" t="s">
        <v>873</v>
      </c>
      <c r="C11" s="15">
        <v>168.0</v>
      </c>
      <c r="D11" s="15">
        <v>275.0</v>
      </c>
      <c r="E11" s="15">
        <v>162.0</v>
      </c>
      <c r="F11" s="15">
        <v>200.0</v>
      </c>
      <c r="G11" s="15">
        <v>400.0</v>
      </c>
      <c r="H11" s="15">
        <v>-400.0</v>
      </c>
      <c r="I11" s="15">
        <f t="shared" si="1"/>
        <v>0</v>
      </c>
      <c r="J11" s="16">
        <f t="shared" si="2"/>
        <v>0</v>
      </c>
      <c r="L11" s="23" t="s">
        <v>870</v>
      </c>
    </row>
    <row r="12">
      <c r="A12" s="13" t="s">
        <v>874</v>
      </c>
      <c r="B12" s="13" t="s">
        <v>875</v>
      </c>
      <c r="C12" s="15">
        <v>1791.0</v>
      </c>
      <c r="D12" s="15">
        <v>1200.0</v>
      </c>
      <c r="E12" s="15">
        <v>1237.0</v>
      </c>
      <c r="F12" s="15">
        <v>1000.0</v>
      </c>
      <c r="G12" s="15">
        <v>1200.0</v>
      </c>
      <c r="H12" s="15">
        <v>0.0</v>
      </c>
      <c r="I12" s="15">
        <f t="shared" si="1"/>
        <v>1200</v>
      </c>
      <c r="J12" s="16">
        <f t="shared" si="2"/>
        <v>100</v>
      </c>
    </row>
    <row r="13">
      <c r="A13" s="13" t="s">
        <v>878</v>
      </c>
      <c r="B13" s="13" t="s">
        <v>879</v>
      </c>
      <c r="C13" s="15">
        <v>174.0</v>
      </c>
      <c r="D13" s="15">
        <v>500.0</v>
      </c>
      <c r="E13" s="15">
        <v>438.0</v>
      </c>
      <c r="F13" s="15">
        <v>400.0</v>
      </c>
      <c r="G13" s="15">
        <v>300.0</v>
      </c>
      <c r="H13" s="15">
        <v>0.0</v>
      </c>
      <c r="I13" s="15">
        <f t="shared" si="1"/>
        <v>300</v>
      </c>
      <c r="J13" s="16">
        <f t="shared" si="2"/>
        <v>25</v>
      </c>
    </row>
    <row r="14">
      <c r="A14" s="13" t="s">
        <v>880</v>
      </c>
      <c r="B14" s="13" t="s">
        <v>881</v>
      </c>
      <c r="C14" s="15">
        <v>1712.0</v>
      </c>
      <c r="D14" s="15">
        <v>2500.0</v>
      </c>
      <c r="E14" s="15">
        <v>2373.0</v>
      </c>
      <c r="F14" s="15">
        <v>2500.0</v>
      </c>
      <c r="G14" s="15">
        <v>1300.0</v>
      </c>
      <c r="H14" s="15">
        <v>0.0</v>
      </c>
      <c r="I14" s="15">
        <f t="shared" si="1"/>
        <v>1300</v>
      </c>
      <c r="J14" s="16">
        <f t="shared" si="2"/>
        <v>108.3333333</v>
      </c>
    </row>
    <row r="15">
      <c r="A15" s="13" t="s">
        <v>885</v>
      </c>
      <c r="B15" s="13" t="s">
        <v>886</v>
      </c>
      <c r="C15" s="15">
        <v>2708.0</v>
      </c>
      <c r="D15" s="15">
        <v>3250.0</v>
      </c>
      <c r="E15" s="15">
        <v>1736.0</v>
      </c>
      <c r="F15" s="15">
        <v>2500.0</v>
      </c>
      <c r="G15" s="15">
        <v>1500.0</v>
      </c>
      <c r="H15" s="15">
        <v>0.0</v>
      </c>
      <c r="I15" s="15">
        <f t="shared" si="1"/>
        <v>1500</v>
      </c>
      <c r="J15" s="16">
        <f t="shared" si="2"/>
        <v>125</v>
      </c>
    </row>
    <row r="16">
      <c r="A16" s="13" t="s">
        <v>888</v>
      </c>
      <c r="B16" s="13" t="s">
        <v>51</v>
      </c>
      <c r="C16" s="15">
        <v>1613.0</v>
      </c>
      <c r="D16" s="15">
        <v>1500.0</v>
      </c>
      <c r="E16" s="15">
        <v>1370.0</v>
      </c>
      <c r="F16" s="15">
        <v>1250.0</v>
      </c>
      <c r="G16" s="15">
        <v>1250.0</v>
      </c>
      <c r="H16" s="15">
        <v>0.0</v>
      </c>
      <c r="I16" s="15">
        <f t="shared" si="1"/>
        <v>1250</v>
      </c>
      <c r="J16" s="16">
        <f t="shared" si="2"/>
        <v>104.1666667</v>
      </c>
    </row>
    <row r="17">
      <c r="A17" s="13" t="s">
        <v>892</v>
      </c>
      <c r="B17" s="13" t="s">
        <v>776</v>
      </c>
      <c r="C17" s="15">
        <v>0.0</v>
      </c>
      <c r="D17" s="15">
        <v>500.0</v>
      </c>
      <c r="E17" s="15">
        <v>370.0</v>
      </c>
      <c r="F17" s="15">
        <v>500.0</v>
      </c>
      <c r="G17" s="15">
        <v>1200.0</v>
      </c>
      <c r="H17" s="15">
        <v>-1200.0</v>
      </c>
      <c r="I17" s="15">
        <f t="shared" si="1"/>
        <v>0</v>
      </c>
      <c r="J17" s="16">
        <f t="shared" si="2"/>
        <v>0</v>
      </c>
      <c r="L17" s="23" t="s">
        <v>870</v>
      </c>
    </row>
    <row r="18">
      <c r="A18" s="13" t="s">
        <v>895</v>
      </c>
      <c r="B18" s="13" t="s">
        <v>896</v>
      </c>
      <c r="C18" s="15">
        <v>40869.0</v>
      </c>
      <c r="D18" s="15">
        <v>36750.0</v>
      </c>
      <c r="E18" s="15">
        <v>37207.0</v>
      </c>
      <c r="F18" s="15">
        <v>34500.0</v>
      </c>
      <c r="G18" s="15">
        <v>36225.0</v>
      </c>
      <c r="H18" s="15">
        <v>0.0</v>
      </c>
      <c r="I18" s="15">
        <f t="shared" si="1"/>
        <v>36225</v>
      </c>
      <c r="J18" s="16">
        <f t="shared" si="2"/>
        <v>3018.75</v>
      </c>
    </row>
    <row r="19">
      <c r="A19" s="13" t="s">
        <v>899</v>
      </c>
      <c r="B19" s="13" t="s">
        <v>900</v>
      </c>
      <c r="C19" s="15">
        <v>6492.0</v>
      </c>
      <c r="D19" s="15">
        <v>5930.0</v>
      </c>
      <c r="E19" s="15">
        <v>5630.0</v>
      </c>
      <c r="F19" s="15">
        <v>5880.0</v>
      </c>
      <c r="G19" s="15">
        <v>5616.0</v>
      </c>
      <c r="H19" s="15">
        <v>0.0</v>
      </c>
      <c r="I19" s="15">
        <f t="shared" si="1"/>
        <v>5616</v>
      </c>
      <c r="J19" s="16">
        <f t="shared" si="2"/>
        <v>468</v>
      </c>
    </row>
    <row r="20">
      <c r="A20" s="17" t="s">
        <v>902</v>
      </c>
      <c r="B20" s="17"/>
      <c r="C20" s="18">
        <f t="shared" ref="C20:J20" si="3">SUM(C6:C19)</f>
        <v>193525</v>
      </c>
      <c r="D20" s="18">
        <f t="shared" si="3"/>
        <v>203955</v>
      </c>
      <c r="E20" s="18">
        <f t="shared" si="3"/>
        <v>203328</v>
      </c>
      <c r="F20" s="18">
        <f t="shared" si="3"/>
        <v>205424</v>
      </c>
      <c r="G20" s="18">
        <f t="shared" si="3"/>
        <v>221939</v>
      </c>
      <c r="H20" s="18">
        <f t="shared" si="3"/>
        <v>-21518</v>
      </c>
      <c r="I20" s="18">
        <f t="shared" si="3"/>
        <v>200421</v>
      </c>
      <c r="J20" s="19">
        <f t="shared" si="3"/>
        <v>16701.75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66" orientation="portrait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5.13"/>
    <col customWidth="1" min="3" max="7" width="7.63"/>
    <col customWidth="1" min="8" max="8" width="8.5"/>
    <col customWidth="1" min="9" max="26" width="7.63"/>
  </cols>
  <sheetData>
    <row r="1">
      <c r="A1" s="1" t="s">
        <v>908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92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910</v>
      </c>
      <c r="B6" s="13" t="s">
        <v>911</v>
      </c>
      <c r="C6" s="15">
        <v>0.0</v>
      </c>
      <c r="D6" s="15">
        <v>0.0</v>
      </c>
      <c r="E6" s="15">
        <v>0.0</v>
      </c>
      <c r="F6" s="15">
        <v>0.0</v>
      </c>
      <c r="G6" s="15">
        <v>0.0</v>
      </c>
      <c r="H6" s="15">
        <v>0.0</v>
      </c>
      <c r="I6" s="15">
        <f t="shared" ref="I6:I15" si="1">G6+H6</f>
        <v>0</v>
      </c>
      <c r="J6" s="16">
        <f t="shared" ref="J6:J15" si="2">I6/12</f>
        <v>0</v>
      </c>
    </row>
    <row r="7">
      <c r="A7" s="13" t="s">
        <v>914</v>
      </c>
      <c r="B7" s="13" t="s">
        <v>915</v>
      </c>
      <c r="C7" s="15">
        <v>34515.0</v>
      </c>
      <c r="D7" s="15">
        <v>36566.0</v>
      </c>
      <c r="E7" s="15">
        <v>35863.0</v>
      </c>
      <c r="F7" s="15">
        <v>46984.0</v>
      </c>
      <c r="G7" s="15">
        <v>49408.0</v>
      </c>
      <c r="H7" s="15">
        <v>-1485.0</v>
      </c>
      <c r="I7" s="15">
        <f t="shared" si="1"/>
        <v>47923</v>
      </c>
      <c r="J7" s="16">
        <f t="shared" si="2"/>
        <v>3993.583333</v>
      </c>
    </row>
    <row r="8">
      <c r="A8" s="13" t="s">
        <v>918</v>
      </c>
      <c r="B8" s="13" t="s">
        <v>919</v>
      </c>
      <c r="C8" s="15">
        <v>0.0</v>
      </c>
      <c r="D8" s="15">
        <v>0.0</v>
      </c>
      <c r="E8" s="15">
        <v>0.0</v>
      </c>
      <c r="F8" s="15">
        <v>0.0</v>
      </c>
      <c r="G8" s="15">
        <v>14820.0</v>
      </c>
      <c r="H8" s="15">
        <v>-14820.0</v>
      </c>
      <c r="I8" s="15">
        <f t="shared" si="1"/>
        <v>0</v>
      </c>
      <c r="J8" s="16">
        <f t="shared" si="2"/>
        <v>0</v>
      </c>
    </row>
    <row r="9">
      <c r="A9" s="13" t="s">
        <v>920</v>
      </c>
      <c r="B9" s="13" t="s">
        <v>921</v>
      </c>
      <c r="C9" s="15">
        <v>2150.0</v>
      </c>
      <c r="D9" s="15">
        <v>4500.0</v>
      </c>
      <c r="E9" s="15">
        <v>3855.0</v>
      </c>
      <c r="F9" s="15">
        <v>4500.0</v>
      </c>
      <c r="G9" s="15">
        <v>4725.0</v>
      </c>
      <c r="H9" s="15">
        <v>0.0</v>
      </c>
      <c r="I9" s="15">
        <f t="shared" si="1"/>
        <v>4725</v>
      </c>
      <c r="J9" s="16">
        <f t="shared" si="2"/>
        <v>393.75</v>
      </c>
    </row>
    <row r="10">
      <c r="A10" s="13" t="s">
        <v>924</v>
      </c>
      <c r="B10" s="13" t="s">
        <v>925</v>
      </c>
      <c r="C10" s="15">
        <v>0.0</v>
      </c>
      <c r="D10" s="15">
        <v>4080.0</v>
      </c>
      <c r="E10" s="15">
        <v>551.0</v>
      </c>
      <c r="F10" s="15">
        <v>4080.0</v>
      </c>
      <c r="G10" s="15">
        <v>4284.0</v>
      </c>
      <c r="H10" s="15">
        <v>0.0</v>
      </c>
      <c r="I10" s="15">
        <f t="shared" si="1"/>
        <v>4284</v>
      </c>
      <c r="J10" s="16">
        <f t="shared" si="2"/>
        <v>357</v>
      </c>
    </row>
    <row r="11">
      <c r="A11" s="13" t="s">
        <v>926</v>
      </c>
      <c r="B11" s="13" t="s">
        <v>879</v>
      </c>
      <c r="C11" s="15">
        <v>0.0</v>
      </c>
      <c r="D11" s="15">
        <v>500.0</v>
      </c>
      <c r="E11" s="15">
        <v>25.0</v>
      </c>
      <c r="F11" s="15">
        <v>500.0</v>
      </c>
      <c r="G11" s="15">
        <v>500.0</v>
      </c>
      <c r="H11" s="15">
        <v>0.0</v>
      </c>
      <c r="I11" s="15">
        <f t="shared" si="1"/>
        <v>500</v>
      </c>
      <c r="J11" s="16">
        <f t="shared" si="2"/>
        <v>41.66666667</v>
      </c>
    </row>
    <row r="12">
      <c r="A12" s="13" t="s">
        <v>927</v>
      </c>
      <c r="B12" s="13" t="s">
        <v>392</v>
      </c>
      <c r="C12" s="15">
        <v>1393.0</v>
      </c>
      <c r="D12" s="15">
        <v>0.0</v>
      </c>
      <c r="E12" s="15">
        <v>1261.0</v>
      </c>
      <c r="F12" s="15">
        <v>0.0</v>
      </c>
      <c r="G12" s="15">
        <v>0.0</v>
      </c>
      <c r="H12" s="15">
        <v>0.0</v>
      </c>
      <c r="I12" s="15">
        <f t="shared" si="1"/>
        <v>0</v>
      </c>
      <c r="J12" s="16">
        <f t="shared" si="2"/>
        <v>0</v>
      </c>
    </row>
    <row r="13">
      <c r="A13" s="13" t="s">
        <v>928</v>
      </c>
      <c r="B13" s="13" t="s">
        <v>51</v>
      </c>
      <c r="C13" s="15">
        <v>1108.0</v>
      </c>
      <c r="D13" s="15">
        <v>1440.0</v>
      </c>
      <c r="E13" s="15">
        <v>1095.0</v>
      </c>
      <c r="F13" s="15">
        <v>1440.0</v>
      </c>
      <c r="G13" s="15">
        <v>1440.0</v>
      </c>
      <c r="H13" s="15">
        <v>0.0</v>
      </c>
      <c r="I13" s="15">
        <f t="shared" si="1"/>
        <v>1440</v>
      </c>
      <c r="J13" s="16">
        <f t="shared" si="2"/>
        <v>120</v>
      </c>
    </row>
    <row r="14">
      <c r="A14" s="13" t="s">
        <v>929</v>
      </c>
      <c r="B14" s="13" t="s">
        <v>501</v>
      </c>
      <c r="C14" s="15">
        <v>110.0</v>
      </c>
      <c r="D14" s="15">
        <v>225.0</v>
      </c>
      <c r="E14" s="15">
        <v>304.0</v>
      </c>
      <c r="F14" s="15">
        <v>225.0</v>
      </c>
      <c r="G14" s="15">
        <v>225.0</v>
      </c>
      <c r="H14" s="15">
        <v>0.0</v>
      </c>
      <c r="I14" s="15">
        <f t="shared" si="1"/>
        <v>225</v>
      </c>
      <c r="J14" s="16">
        <f t="shared" si="2"/>
        <v>18.75</v>
      </c>
    </row>
    <row r="15">
      <c r="A15" s="13" t="s">
        <v>930</v>
      </c>
      <c r="B15" s="13" t="s">
        <v>417</v>
      </c>
      <c r="C15" s="15">
        <v>1811.0</v>
      </c>
      <c r="D15" s="15">
        <v>3500.0</v>
      </c>
      <c r="E15" s="15">
        <v>1897.0</v>
      </c>
      <c r="F15" s="15">
        <v>3500.0</v>
      </c>
      <c r="G15" s="15">
        <v>3588.0</v>
      </c>
      <c r="H15" s="15">
        <v>0.0</v>
      </c>
      <c r="I15" s="15">
        <f t="shared" si="1"/>
        <v>3588</v>
      </c>
      <c r="J15" s="16">
        <f t="shared" si="2"/>
        <v>299</v>
      </c>
    </row>
    <row r="16">
      <c r="A16" s="17" t="s">
        <v>931</v>
      </c>
      <c r="B16" s="17"/>
      <c r="C16" s="18">
        <f t="shared" ref="C16:J16" si="3">SUM(C6:C15)</f>
        <v>41087</v>
      </c>
      <c r="D16" s="18">
        <f t="shared" si="3"/>
        <v>50811</v>
      </c>
      <c r="E16" s="18">
        <f t="shared" si="3"/>
        <v>44851</v>
      </c>
      <c r="F16" s="18">
        <f t="shared" si="3"/>
        <v>61229</v>
      </c>
      <c r="G16" s="18">
        <f t="shared" si="3"/>
        <v>78990</v>
      </c>
      <c r="H16" s="18">
        <f t="shared" si="3"/>
        <v>-16305</v>
      </c>
      <c r="I16" s="18">
        <f t="shared" si="3"/>
        <v>62685</v>
      </c>
      <c r="J16" s="19">
        <f t="shared" si="3"/>
        <v>5223.75</v>
      </c>
    </row>
    <row r="18">
      <c r="M18" s="13"/>
      <c r="N18" s="15"/>
      <c r="O18" s="15"/>
      <c r="P18" s="15"/>
    </row>
    <row r="19">
      <c r="C19" s="13" t="s">
        <v>914</v>
      </c>
      <c r="D19" s="20" t="s">
        <v>932</v>
      </c>
      <c r="J19" s="27">
        <v>47744.0</v>
      </c>
      <c r="M19" s="13"/>
      <c r="N19" s="13"/>
      <c r="O19" s="15"/>
      <c r="P19" s="15"/>
    </row>
    <row r="20">
      <c r="M20" s="13"/>
      <c r="O20" s="15"/>
      <c r="P20" s="1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3" orientation="portrait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3.38"/>
    <col customWidth="1" min="3" max="7" width="7.63"/>
    <col customWidth="1" min="8" max="8" width="8.63"/>
    <col customWidth="1" min="9" max="26" width="7.63"/>
  </cols>
  <sheetData>
    <row r="1">
      <c r="A1" s="1" t="s">
        <v>909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912</v>
      </c>
      <c r="B6" s="13" t="s">
        <v>913</v>
      </c>
      <c r="C6" s="15">
        <v>0.0</v>
      </c>
      <c r="D6" s="15">
        <v>500.0</v>
      </c>
      <c r="E6" s="15">
        <v>0.0</v>
      </c>
      <c r="F6" s="15">
        <v>500.0</v>
      </c>
      <c r="G6" s="15">
        <v>500.0</v>
      </c>
      <c r="H6" s="15">
        <v>-400.0</v>
      </c>
      <c r="I6" s="15">
        <f t="shared" ref="I6:I8" si="1">G6+H6</f>
        <v>100</v>
      </c>
      <c r="J6" s="16">
        <f t="shared" ref="J6:J8" si="2">I6/12</f>
        <v>8.333333333</v>
      </c>
    </row>
    <row r="7">
      <c r="A7" s="13" t="s">
        <v>916</v>
      </c>
      <c r="B7" s="13" t="s">
        <v>917</v>
      </c>
      <c r="C7" s="15">
        <v>0.0</v>
      </c>
      <c r="D7" s="15">
        <v>350.0</v>
      </c>
      <c r="E7" s="15">
        <v>0.0</v>
      </c>
      <c r="F7" s="15">
        <v>350.0</v>
      </c>
      <c r="G7" s="15">
        <v>350.0</v>
      </c>
      <c r="H7" s="15">
        <v>-250.0</v>
      </c>
      <c r="I7" s="15">
        <f t="shared" si="1"/>
        <v>100</v>
      </c>
      <c r="J7" s="16">
        <f t="shared" si="2"/>
        <v>8.333333333</v>
      </c>
    </row>
    <row r="8">
      <c r="A8" s="13" t="s">
        <v>922</v>
      </c>
      <c r="B8" s="13" t="s">
        <v>51</v>
      </c>
      <c r="C8" s="15">
        <v>0.0</v>
      </c>
      <c r="D8" s="15">
        <v>100.0</v>
      </c>
      <c r="E8" s="15">
        <v>0.0</v>
      </c>
      <c r="F8" s="15">
        <v>100.0</v>
      </c>
      <c r="G8" s="15">
        <v>100.0</v>
      </c>
      <c r="H8" s="15">
        <v>0.0</v>
      </c>
      <c r="I8" s="15">
        <f t="shared" si="1"/>
        <v>100</v>
      </c>
      <c r="J8" s="16">
        <f t="shared" si="2"/>
        <v>8.333333333</v>
      </c>
    </row>
    <row r="9">
      <c r="A9" s="17" t="s">
        <v>923</v>
      </c>
      <c r="B9" s="17"/>
      <c r="C9" s="18">
        <f t="shared" ref="C9:J9" si="3">SUM(C6:C8)</f>
        <v>0</v>
      </c>
      <c r="D9" s="18">
        <f t="shared" si="3"/>
        <v>950</v>
      </c>
      <c r="E9" s="18">
        <f t="shared" si="3"/>
        <v>0</v>
      </c>
      <c r="F9" s="18">
        <f t="shared" si="3"/>
        <v>950</v>
      </c>
      <c r="G9" s="18">
        <f t="shared" si="3"/>
        <v>950</v>
      </c>
      <c r="H9" s="18">
        <f t="shared" si="3"/>
        <v>-650</v>
      </c>
      <c r="I9" s="18">
        <f t="shared" si="3"/>
        <v>300</v>
      </c>
      <c r="J9" s="19">
        <f t="shared" si="3"/>
        <v>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4" orientation="portrait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21.5"/>
    <col customWidth="1" min="3" max="3" width="10.13"/>
    <col customWidth="1" min="4" max="7" width="8.38"/>
    <col customWidth="1" min="8" max="8" width="8.5"/>
    <col customWidth="1" min="9" max="9" width="8.38"/>
    <col customWidth="1" min="10" max="10" width="8.75"/>
    <col customWidth="1" min="11" max="26" width="7.63"/>
  </cols>
  <sheetData>
    <row r="1">
      <c r="A1" s="1" t="s">
        <v>933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C5" s="23"/>
      <c r="D5" s="23"/>
      <c r="J5" s="11"/>
    </row>
    <row r="6">
      <c r="A6" s="13" t="s">
        <v>934</v>
      </c>
      <c r="B6" s="13" t="s">
        <v>935</v>
      </c>
      <c r="C6" s="23"/>
      <c r="D6" s="23"/>
      <c r="F6" s="15">
        <v>81085.0</v>
      </c>
      <c r="G6" s="15">
        <v>66919.0</v>
      </c>
      <c r="H6" s="15">
        <v>0.0</v>
      </c>
      <c r="I6" s="15">
        <f t="shared" ref="I6:I15" si="1">G6+H6</f>
        <v>66919</v>
      </c>
      <c r="J6" s="16">
        <v>0.0</v>
      </c>
    </row>
    <row r="7">
      <c r="A7" s="13" t="s">
        <v>936</v>
      </c>
      <c r="B7" s="13" t="s">
        <v>937</v>
      </c>
      <c r="C7" s="23"/>
      <c r="D7" s="23"/>
      <c r="F7" s="15">
        <v>451615.0</v>
      </c>
      <c r="G7" s="15">
        <v>398633.0</v>
      </c>
      <c r="H7" s="15">
        <v>0.0</v>
      </c>
      <c r="I7" s="15">
        <f t="shared" si="1"/>
        <v>398633</v>
      </c>
      <c r="J7" s="16">
        <v>144008.0</v>
      </c>
    </row>
    <row r="8">
      <c r="A8" s="13" t="s">
        <v>938</v>
      </c>
      <c r="B8" s="13" t="s">
        <v>939</v>
      </c>
      <c r="C8" s="23"/>
      <c r="D8" s="23"/>
      <c r="F8" s="15">
        <v>19077.0</v>
      </c>
      <c r="G8" s="15">
        <v>27290.0</v>
      </c>
      <c r="H8" s="15">
        <v>0.0</v>
      </c>
      <c r="I8" s="15">
        <f t="shared" si="1"/>
        <v>27290</v>
      </c>
      <c r="J8" s="16">
        <v>0.0</v>
      </c>
    </row>
    <row r="9">
      <c r="A9" s="13" t="s">
        <v>940</v>
      </c>
      <c r="B9" s="13" t="s">
        <v>941</v>
      </c>
      <c r="C9" s="23"/>
      <c r="D9" s="23"/>
      <c r="F9" s="15">
        <v>160505.0</v>
      </c>
      <c r="G9" s="15">
        <v>273392.0</v>
      </c>
      <c r="H9" s="15">
        <v>0.0</v>
      </c>
      <c r="I9" s="15">
        <f t="shared" si="1"/>
        <v>273392</v>
      </c>
      <c r="J9" s="16">
        <v>141863.0</v>
      </c>
    </row>
    <row r="10">
      <c r="A10" s="13" t="s">
        <v>942</v>
      </c>
      <c r="B10" s="13" t="s">
        <v>943</v>
      </c>
      <c r="C10" s="23"/>
      <c r="D10" s="23"/>
      <c r="F10" s="15">
        <v>70177.0</v>
      </c>
      <c r="G10" s="15">
        <v>180414.0</v>
      </c>
      <c r="H10" s="15">
        <v>2913.0</v>
      </c>
      <c r="I10" s="15">
        <f t="shared" si="1"/>
        <v>183327</v>
      </c>
      <c r="J10" s="16">
        <v>0.0</v>
      </c>
      <c r="K10" s="20" t="s">
        <v>944</v>
      </c>
      <c r="L10" s="20">
        <v>83327.0</v>
      </c>
      <c r="M10" s="20" t="s">
        <v>945</v>
      </c>
    </row>
    <row r="11">
      <c r="A11" s="13" t="s">
        <v>946</v>
      </c>
      <c r="B11" s="13" t="s">
        <v>947</v>
      </c>
      <c r="C11" s="23"/>
      <c r="D11" s="23"/>
      <c r="F11" s="15">
        <v>531761.0</v>
      </c>
      <c r="G11" s="15">
        <v>366639.0</v>
      </c>
      <c r="H11" s="15">
        <v>0.0</v>
      </c>
      <c r="I11" s="15">
        <f t="shared" si="1"/>
        <v>366639</v>
      </c>
      <c r="J11" s="16">
        <v>0.0</v>
      </c>
    </row>
    <row r="12">
      <c r="A12" s="13" t="s">
        <v>946</v>
      </c>
      <c r="B12" s="13" t="s">
        <v>948</v>
      </c>
      <c r="C12" s="23"/>
      <c r="D12" s="23"/>
      <c r="F12" s="15">
        <v>7936.0</v>
      </c>
      <c r="G12" s="15">
        <v>11423.0</v>
      </c>
      <c r="H12" s="15">
        <v>-2913.0</v>
      </c>
      <c r="I12" s="15">
        <f t="shared" si="1"/>
        <v>8510</v>
      </c>
      <c r="J12" s="16">
        <v>0.0</v>
      </c>
      <c r="K12" s="20" t="s">
        <v>944</v>
      </c>
      <c r="L12" s="20">
        <v>8510.0</v>
      </c>
    </row>
    <row r="13">
      <c r="A13" s="13"/>
      <c r="B13" s="13" t="s">
        <v>949</v>
      </c>
      <c r="C13" s="23"/>
      <c r="D13" s="23"/>
      <c r="F13" s="15">
        <v>63113.0</v>
      </c>
      <c r="G13" s="15">
        <v>168306.0</v>
      </c>
      <c r="H13" s="15">
        <v>0.0</v>
      </c>
      <c r="I13" s="15">
        <f t="shared" si="1"/>
        <v>168306</v>
      </c>
      <c r="J13" s="16">
        <v>0.0</v>
      </c>
    </row>
    <row r="14">
      <c r="A14" s="13" t="s">
        <v>934</v>
      </c>
      <c r="B14" s="13" t="s">
        <v>697</v>
      </c>
      <c r="C14" s="15">
        <v>1148441.0</v>
      </c>
      <c r="D14" s="15">
        <v>1167252.0</v>
      </c>
      <c r="E14" s="15">
        <v>610805.0</v>
      </c>
      <c r="F14" s="15">
        <v>0.0</v>
      </c>
      <c r="G14" s="15">
        <v>0.0</v>
      </c>
      <c r="H14" s="15">
        <v>0.0</v>
      </c>
      <c r="I14" s="15">
        <f t="shared" si="1"/>
        <v>0</v>
      </c>
      <c r="J14" s="16">
        <f t="shared" ref="J14:J15" si="2">I14</f>
        <v>0</v>
      </c>
    </row>
    <row r="15">
      <c r="A15" s="13" t="s">
        <v>938</v>
      </c>
      <c r="B15" s="13" t="s">
        <v>701</v>
      </c>
      <c r="C15" s="15">
        <v>106634.0</v>
      </c>
      <c r="D15" s="15">
        <v>103428.0</v>
      </c>
      <c r="E15" s="15">
        <v>659874.0</v>
      </c>
      <c r="F15" s="15">
        <v>0.0</v>
      </c>
      <c r="G15" s="15">
        <v>0.0</v>
      </c>
      <c r="H15" s="15">
        <v>0.0</v>
      </c>
      <c r="I15" s="15">
        <f t="shared" si="1"/>
        <v>0</v>
      </c>
      <c r="J15" s="16">
        <f t="shared" si="2"/>
        <v>0</v>
      </c>
    </row>
    <row r="16">
      <c r="A16" s="17" t="s">
        <v>334</v>
      </c>
      <c r="B16" s="17"/>
      <c r="C16" s="18">
        <f t="shared" ref="C16:E16" si="3">SUM(C14:C15)</f>
        <v>1255075</v>
      </c>
      <c r="D16" s="18">
        <f t="shared" si="3"/>
        <v>1270680</v>
      </c>
      <c r="E16" s="18">
        <f t="shared" si="3"/>
        <v>1270679</v>
      </c>
      <c r="F16" s="18">
        <f>SUM(F6:F13)</f>
        <v>1385269</v>
      </c>
      <c r="G16" s="18">
        <f t="shared" ref="G16:J16" si="4">SUM(G6:G15)</f>
        <v>1493016</v>
      </c>
      <c r="H16" s="18">
        <f t="shared" si="4"/>
        <v>0</v>
      </c>
      <c r="I16" s="18">
        <f t="shared" si="4"/>
        <v>1493016</v>
      </c>
      <c r="J16" s="19">
        <f t="shared" si="4"/>
        <v>285871</v>
      </c>
    </row>
    <row r="18">
      <c r="B18" s="13" t="s">
        <v>951</v>
      </c>
      <c r="C18" s="24">
        <f>I7+I9+I11+I13</f>
        <v>1206970</v>
      </c>
    </row>
    <row r="19">
      <c r="B19" s="13" t="s">
        <v>954</v>
      </c>
      <c r="C19" s="24">
        <f>I6+I8+I10+I12</f>
        <v>286046</v>
      </c>
    </row>
    <row r="20">
      <c r="B20" s="13" t="s">
        <v>955</v>
      </c>
      <c r="C20" s="52">
        <f>C18+C19</f>
        <v>1493016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64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16.63"/>
    <col customWidth="1" min="3" max="7" width="8.38"/>
    <col customWidth="1" min="8" max="8" width="8.63"/>
    <col customWidth="1" min="9" max="9" width="8.38"/>
    <col customWidth="1" min="10" max="10" width="8.75"/>
    <col customWidth="1" min="11" max="26" width="7.63"/>
  </cols>
  <sheetData>
    <row r="1">
      <c r="A1" s="1" t="s">
        <v>950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 t="s">
        <v>92</v>
      </c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A5" s="47"/>
      <c r="B5" s="47"/>
      <c r="C5" s="9"/>
      <c r="D5" s="9"/>
      <c r="E5" s="9"/>
      <c r="F5" s="9"/>
      <c r="G5" s="9"/>
      <c r="H5" s="9"/>
      <c r="I5" s="9"/>
      <c r="J5" s="51"/>
    </row>
    <row r="6">
      <c r="A6" s="13" t="s">
        <v>952</v>
      </c>
      <c r="B6" s="13" t="s">
        <v>953</v>
      </c>
      <c r="C6" s="15">
        <v>1738.0</v>
      </c>
      <c r="D6" s="15">
        <v>1939.0</v>
      </c>
      <c r="E6" s="15">
        <v>2096.0</v>
      </c>
      <c r="F6" s="15">
        <v>1909.0</v>
      </c>
      <c r="G6" s="15">
        <v>1940.0</v>
      </c>
      <c r="H6" s="15">
        <v>0.0</v>
      </c>
      <c r="I6" s="15">
        <f t="shared" ref="I6:I10" si="1">G6+H6</f>
        <v>1940</v>
      </c>
      <c r="J6" s="16">
        <f t="shared" ref="J6:J10" si="2">I6/12</f>
        <v>161.6666667</v>
      </c>
    </row>
    <row r="7">
      <c r="A7" s="13" t="s">
        <v>956</v>
      </c>
      <c r="B7" s="13" t="s">
        <v>957</v>
      </c>
      <c r="C7" s="15">
        <v>181445.0</v>
      </c>
      <c r="D7" s="15">
        <v>204113.0</v>
      </c>
      <c r="E7" s="15">
        <v>220601.0</v>
      </c>
      <c r="F7" s="15">
        <v>201855.0</v>
      </c>
      <c r="G7" s="15">
        <v>216173.0</v>
      </c>
      <c r="H7" s="15">
        <v>0.0</v>
      </c>
      <c r="I7" s="15">
        <f t="shared" si="1"/>
        <v>216173</v>
      </c>
      <c r="J7" s="16">
        <f t="shared" si="2"/>
        <v>18014.41667</v>
      </c>
    </row>
    <row r="8">
      <c r="A8" s="13" t="s">
        <v>958</v>
      </c>
      <c r="B8" s="13" t="s">
        <v>959</v>
      </c>
      <c r="C8" s="15">
        <v>3080.0</v>
      </c>
      <c r="D8" s="15">
        <v>3360.0</v>
      </c>
      <c r="E8" s="15">
        <v>3640.0</v>
      </c>
      <c r="F8" s="15">
        <v>3320.0</v>
      </c>
      <c r="G8" s="15">
        <v>3660.0</v>
      </c>
      <c r="H8" s="15">
        <v>0.0</v>
      </c>
      <c r="I8" s="15">
        <f t="shared" si="1"/>
        <v>3660</v>
      </c>
      <c r="J8" s="16">
        <f t="shared" si="2"/>
        <v>305</v>
      </c>
    </row>
    <row r="9">
      <c r="A9" s="13" t="s">
        <v>960</v>
      </c>
      <c r="B9" s="13" t="s">
        <v>961</v>
      </c>
      <c r="C9" s="15">
        <v>279170.0</v>
      </c>
      <c r="D9" s="15">
        <v>377463.0</v>
      </c>
      <c r="E9" s="15">
        <v>485933.0</v>
      </c>
      <c r="F9" s="15">
        <v>378359.0</v>
      </c>
      <c r="G9" s="15">
        <v>326373.0</v>
      </c>
      <c r="H9" s="15">
        <v>0.0</v>
      </c>
      <c r="I9" s="15">
        <f t="shared" si="1"/>
        <v>326373</v>
      </c>
      <c r="J9" s="16">
        <f t="shared" si="2"/>
        <v>27197.75</v>
      </c>
    </row>
    <row r="10">
      <c r="A10" s="13" t="s">
        <v>962</v>
      </c>
      <c r="B10" s="13" t="s">
        <v>963</v>
      </c>
      <c r="C10" s="15">
        <v>626470.0</v>
      </c>
      <c r="D10" s="15">
        <v>634726.0</v>
      </c>
      <c r="E10" s="15">
        <v>773029.0</v>
      </c>
      <c r="F10" s="15">
        <v>734241.0</v>
      </c>
      <c r="G10" s="15">
        <v>693924.0</v>
      </c>
      <c r="H10" s="15">
        <v>0.0</v>
      </c>
      <c r="I10" s="15">
        <f t="shared" si="1"/>
        <v>693924</v>
      </c>
      <c r="J10" s="16">
        <f t="shared" si="2"/>
        <v>57827</v>
      </c>
    </row>
    <row r="11">
      <c r="A11" s="17" t="s">
        <v>964</v>
      </c>
      <c r="B11" s="17"/>
      <c r="C11" s="18">
        <f t="shared" ref="C11:J11" si="3">SUM(C6:C10)</f>
        <v>1091903</v>
      </c>
      <c r="D11" s="18">
        <f t="shared" si="3"/>
        <v>1221601</v>
      </c>
      <c r="E11" s="18">
        <f t="shared" si="3"/>
        <v>1485299</v>
      </c>
      <c r="F11" s="18">
        <f t="shared" si="3"/>
        <v>1319684</v>
      </c>
      <c r="G11" s="18">
        <f t="shared" si="3"/>
        <v>1242070</v>
      </c>
      <c r="H11" s="18">
        <f t="shared" si="3"/>
        <v>0</v>
      </c>
      <c r="I11" s="18">
        <f t="shared" si="3"/>
        <v>1242070</v>
      </c>
      <c r="J11" s="19">
        <f t="shared" si="3"/>
        <v>103505.8333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78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1.75"/>
    <col customWidth="1" min="3" max="7" width="8.38"/>
    <col customWidth="1" min="8" max="8" width="8.5"/>
    <col customWidth="1" min="9" max="9" width="8.38"/>
    <col customWidth="1" min="10" max="10" width="8.75"/>
    <col customWidth="1" min="11" max="26" width="7.63"/>
  </cols>
  <sheetData>
    <row r="1">
      <c r="A1" s="1" t="s">
        <v>965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966</v>
      </c>
      <c r="B6" s="13" t="s">
        <v>397</v>
      </c>
      <c r="C6" s="15">
        <v>1057117.0</v>
      </c>
      <c r="D6" s="15">
        <v>1105022.0</v>
      </c>
      <c r="E6" s="15">
        <v>1105022.0</v>
      </c>
      <c r="F6" s="15">
        <v>1271770.0</v>
      </c>
      <c r="G6" s="15">
        <v>1447146.0</v>
      </c>
      <c r="H6" s="15">
        <v>-25535.0</v>
      </c>
      <c r="I6" s="15">
        <f t="shared" ref="I6:I13" si="1">G6+H6</f>
        <v>1421611</v>
      </c>
      <c r="J6" s="16">
        <f t="shared" ref="J6:J7" si="2">I6</f>
        <v>1421611</v>
      </c>
    </row>
    <row r="7">
      <c r="A7" s="13" t="s">
        <v>967</v>
      </c>
      <c r="B7" s="13" t="s">
        <v>968</v>
      </c>
      <c r="C7" s="15">
        <v>72413.0</v>
      </c>
      <c r="D7" s="15">
        <v>76441.0</v>
      </c>
      <c r="E7" s="15">
        <v>75822.0</v>
      </c>
      <c r="F7" s="15">
        <v>77970.0</v>
      </c>
      <c r="G7" s="15">
        <v>78000.0</v>
      </c>
      <c r="H7" s="15">
        <v>0.0</v>
      </c>
      <c r="I7" s="15">
        <f t="shared" si="1"/>
        <v>78000</v>
      </c>
      <c r="J7" s="16">
        <f t="shared" si="2"/>
        <v>78000</v>
      </c>
    </row>
    <row r="8">
      <c r="A8" s="13" t="s">
        <v>969</v>
      </c>
      <c r="B8" s="13" t="s">
        <v>970</v>
      </c>
      <c r="C8" s="15">
        <v>30002.0</v>
      </c>
      <c r="D8" s="15">
        <v>46309.0</v>
      </c>
      <c r="E8" s="15">
        <v>46309.0</v>
      </c>
      <c r="F8" s="15">
        <v>33000.0</v>
      </c>
      <c r="G8" s="15">
        <v>30000.0</v>
      </c>
      <c r="H8" s="15">
        <v>0.0</v>
      </c>
      <c r="I8" s="15">
        <f t="shared" si="1"/>
        <v>30000</v>
      </c>
      <c r="J8" s="16">
        <f t="shared" ref="J8:J11" si="3">I8/12</f>
        <v>2500</v>
      </c>
    </row>
    <row r="9">
      <c r="A9" s="13" t="s">
        <v>971</v>
      </c>
      <c r="B9" s="13" t="s">
        <v>422</v>
      </c>
      <c r="C9" s="15">
        <v>1202982.0</v>
      </c>
      <c r="D9" s="15">
        <v>1241000.0</v>
      </c>
      <c r="E9" s="15">
        <v>1266540.0</v>
      </c>
      <c r="F9" s="15">
        <v>1368000.0</v>
      </c>
      <c r="G9" s="15">
        <v>1368000.0</v>
      </c>
      <c r="H9" s="15">
        <v>0.0</v>
      </c>
      <c r="I9" s="15">
        <f t="shared" si="1"/>
        <v>1368000</v>
      </c>
      <c r="J9" s="16">
        <f t="shared" si="3"/>
        <v>114000</v>
      </c>
    </row>
    <row r="10">
      <c r="A10" s="13" t="s">
        <v>973</v>
      </c>
      <c r="B10" s="13" t="s">
        <v>424</v>
      </c>
      <c r="C10" s="15">
        <v>2414.0</v>
      </c>
      <c r="D10" s="15">
        <v>2800.0</v>
      </c>
      <c r="E10" s="15">
        <v>2525.0</v>
      </c>
      <c r="F10" s="15">
        <v>2660.0</v>
      </c>
      <c r="G10" s="15">
        <v>2740.0</v>
      </c>
      <c r="H10" s="15">
        <v>0.0</v>
      </c>
      <c r="I10" s="15">
        <f t="shared" si="1"/>
        <v>2740</v>
      </c>
      <c r="J10" s="16">
        <f t="shared" si="3"/>
        <v>228.3333333</v>
      </c>
    </row>
    <row r="11">
      <c r="A11" s="13" t="s">
        <v>974</v>
      </c>
      <c r="B11" s="13" t="s">
        <v>425</v>
      </c>
      <c r="C11" s="15">
        <v>122647.0</v>
      </c>
      <c r="D11" s="15">
        <v>133000.0</v>
      </c>
      <c r="E11" s="15">
        <v>129382.0</v>
      </c>
      <c r="F11" s="15">
        <v>139000.0</v>
      </c>
      <c r="G11" s="15">
        <v>139000.0</v>
      </c>
      <c r="H11" s="15">
        <v>0.0</v>
      </c>
      <c r="I11" s="15">
        <f t="shared" si="1"/>
        <v>139000</v>
      </c>
      <c r="J11" s="16">
        <f t="shared" si="3"/>
        <v>11583.33333</v>
      </c>
    </row>
    <row r="12">
      <c r="A12" s="13" t="s">
        <v>975</v>
      </c>
      <c r="B12" s="13" t="s">
        <v>976</v>
      </c>
      <c r="C12" s="15">
        <v>257403.0</v>
      </c>
      <c r="D12" s="15">
        <v>263838.0</v>
      </c>
      <c r="E12" s="15">
        <v>263838.0</v>
      </c>
      <c r="F12" s="15">
        <v>270434.0</v>
      </c>
      <c r="G12" s="15">
        <v>277195.0</v>
      </c>
      <c r="H12" s="15">
        <v>-260305.0</v>
      </c>
      <c r="I12" s="15">
        <f t="shared" si="1"/>
        <v>16890</v>
      </c>
      <c r="J12" s="16">
        <f t="shared" ref="J12:J13" si="4">I12</f>
        <v>16890</v>
      </c>
    </row>
    <row r="13">
      <c r="A13" s="22">
        <v>920.0</v>
      </c>
      <c r="B13" s="13" t="s">
        <v>979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5">
        <v>0.0</v>
      </c>
      <c r="I13" s="15">
        <f t="shared" si="1"/>
        <v>0</v>
      </c>
      <c r="J13" s="16">
        <f t="shared" si="4"/>
        <v>0</v>
      </c>
    </row>
    <row r="14">
      <c r="A14" s="17" t="s">
        <v>435</v>
      </c>
      <c r="B14" s="17"/>
      <c r="C14" s="18">
        <f t="shared" ref="C14:H14" si="5">SUM(C6:C13)</f>
        <v>2744978</v>
      </c>
      <c r="D14" s="18">
        <f t="shared" si="5"/>
        <v>2868410</v>
      </c>
      <c r="E14" s="18">
        <f t="shared" si="5"/>
        <v>2889438</v>
      </c>
      <c r="F14" s="18">
        <f t="shared" si="5"/>
        <v>3162834</v>
      </c>
      <c r="G14" s="18">
        <f t="shared" si="5"/>
        <v>3342081</v>
      </c>
      <c r="H14" s="18">
        <f t="shared" si="5"/>
        <v>-285840</v>
      </c>
      <c r="I14" s="18">
        <f t="shared" ref="I14:J14" si="6">SUM(I6:I12)</f>
        <v>3056241</v>
      </c>
      <c r="J14" s="19">
        <f t="shared" si="6"/>
        <v>1644812.667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3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9.13"/>
    <col customWidth="1" min="3" max="7" width="7.63"/>
    <col customWidth="1" min="8" max="8" width="8.5"/>
    <col customWidth="1" min="9" max="26" width="7.63"/>
  </cols>
  <sheetData>
    <row r="1">
      <c r="A1" s="1" t="s">
        <v>972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977</v>
      </c>
      <c r="B6" s="13" t="s">
        <v>978</v>
      </c>
      <c r="C6" s="15">
        <v>45108.0</v>
      </c>
      <c r="D6" s="15">
        <v>45000.0</v>
      </c>
      <c r="E6" s="15">
        <v>40845.0</v>
      </c>
      <c r="F6" s="15">
        <v>45000.0</v>
      </c>
      <c r="G6" s="15">
        <v>45000.0</v>
      </c>
      <c r="H6" s="15">
        <v>-1000.0</v>
      </c>
      <c r="I6" s="15">
        <f>G6+H6</f>
        <v>44000</v>
      </c>
      <c r="J6" s="16">
        <f>I6</f>
        <v>44000</v>
      </c>
    </row>
    <row r="7">
      <c r="A7" s="17" t="s">
        <v>980</v>
      </c>
      <c r="B7" s="17"/>
      <c r="C7" s="18">
        <f t="shared" ref="C7:J7" si="1">SUM(C6)</f>
        <v>45108</v>
      </c>
      <c r="D7" s="18">
        <f t="shared" si="1"/>
        <v>45000</v>
      </c>
      <c r="E7" s="18">
        <f t="shared" si="1"/>
        <v>40845</v>
      </c>
      <c r="F7" s="18">
        <f t="shared" si="1"/>
        <v>45000</v>
      </c>
      <c r="G7" s="18">
        <f t="shared" si="1"/>
        <v>45000</v>
      </c>
      <c r="H7" s="18">
        <f t="shared" si="1"/>
        <v>-1000</v>
      </c>
      <c r="I7" s="18">
        <f t="shared" si="1"/>
        <v>44000</v>
      </c>
      <c r="J7" s="19">
        <f t="shared" si="1"/>
        <v>44000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79" orientation="portrait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63"/>
    <col customWidth="1" min="2" max="2" width="12.88"/>
    <col customWidth="1" min="3" max="6" width="8.38"/>
    <col customWidth="1" min="7" max="7" width="7.63"/>
    <col customWidth="1" min="8" max="8" width="8.63"/>
    <col customWidth="1" min="9" max="9" width="7.63"/>
    <col customWidth="1" min="10" max="10" width="8.75"/>
    <col customWidth="1" min="11" max="26" width="7.63"/>
  </cols>
  <sheetData>
    <row r="1">
      <c r="A1" s="1" t="s">
        <v>981</v>
      </c>
    </row>
    <row r="2">
      <c r="A2" s="2" t="s">
        <v>3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</row>
    <row r="3">
      <c r="J3" s="1"/>
    </row>
    <row r="4">
      <c r="A4" s="4" t="s">
        <v>15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6" t="s">
        <v>22</v>
      </c>
      <c r="H4" s="6" t="s">
        <v>24</v>
      </c>
      <c r="I4" s="8" t="s">
        <v>26</v>
      </c>
      <c r="J4" s="8" t="s">
        <v>27</v>
      </c>
    </row>
    <row r="5">
      <c r="J5" s="11"/>
    </row>
    <row r="6">
      <c r="A6" s="13" t="s">
        <v>982</v>
      </c>
      <c r="B6" s="13" t="s">
        <v>983</v>
      </c>
      <c r="C6" s="15">
        <v>561100.0</v>
      </c>
      <c r="D6" s="15">
        <v>538154.0</v>
      </c>
      <c r="E6" s="15">
        <v>538154.0</v>
      </c>
      <c r="F6" s="15">
        <v>735639.0</v>
      </c>
      <c r="G6" s="15">
        <v>705704.0</v>
      </c>
      <c r="H6" s="15">
        <v>0.0</v>
      </c>
      <c r="I6" s="15">
        <f t="shared" ref="I6:I8" si="1">G6+H6</f>
        <v>705704</v>
      </c>
      <c r="J6" s="16">
        <f t="shared" ref="J6:J8" si="2">I6</f>
        <v>705704</v>
      </c>
    </row>
    <row r="7">
      <c r="A7" s="13" t="s">
        <v>984</v>
      </c>
      <c r="B7" s="13" t="s">
        <v>985</v>
      </c>
      <c r="C7" s="15">
        <v>6881.0</v>
      </c>
      <c r="D7" s="15">
        <v>7026.0</v>
      </c>
      <c r="E7" s="15">
        <v>7026.0</v>
      </c>
      <c r="F7" s="15">
        <v>7942.0</v>
      </c>
      <c r="G7" s="15">
        <v>8116.0</v>
      </c>
      <c r="H7" s="15">
        <v>0.0</v>
      </c>
      <c r="I7" s="15">
        <f t="shared" si="1"/>
        <v>8116</v>
      </c>
      <c r="J7" s="16">
        <f t="shared" si="2"/>
        <v>8116</v>
      </c>
    </row>
    <row r="8">
      <c r="A8" s="13" t="s">
        <v>986</v>
      </c>
      <c r="B8" s="13" t="s">
        <v>356</v>
      </c>
      <c r="C8" s="15">
        <v>30000.0</v>
      </c>
      <c r="D8" s="15">
        <v>65000.0</v>
      </c>
      <c r="E8" s="15">
        <v>65000.0</v>
      </c>
      <c r="F8" s="15">
        <v>50000.0</v>
      </c>
      <c r="G8" s="15">
        <v>75000.0</v>
      </c>
      <c r="H8" s="15">
        <v>0.0</v>
      </c>
      <c r="I8" s="15">
        <f t="shared" si="1"/>
        <v>75000</v>
      </c>
      <c r="J8" s="16">
        <f t="shared" si="2"/>
        <v>75000</v>
      </c>
    </row>
    <row r="9">
      <c r="A9" s="17" t="s">
        <v>987</v>
      </c>
      <c r="B9" s="17"/>
      <c r="C9" s="18">
        <f t="shared" ref="C9:J9" si="3">SUM(C6:C8)</f>
        <v>597981</v>
      </c>
      <c r="D9" s="18">
        <f t="shared" si="3"/>
        <v>610180</v>
      </c>
      <c r="E9" s="18">
        <f t="shared" si="3"/>
        <v>610180</v>
      </c>
      <c r="F9" s="18">
        <f t="shared" si="3"/>
        <v>793581</v>
      </c>
      <c r="G9" s="18">
        <f t="shared" si="3"/>
        <v>788820</v>
      </c>
      <c r="H9" s="18">
        <f t="shared" si="3"/>
        <v>0</v>
      </c>
      <c r="I9" s="18">
        <f t="shared" si="3"/>
        <v>788820</v>
      </c>
      <c r="J9" s="19">
        <f t="shared" si="3"/>
        <v>788820</v>
      </c>
    </row>
    <row r="21" ht="15.75" customHeight="1"/>
    <row r="22" ht="15.75" customHeight="1"/>
    <row r="23" ht="15.75" customHeight="1">
      <c r="A23" s="20">
        <v>0.0</v>
      </c>
    </row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J1"/>
  </mergeCells>
  <printOptions/>
  <pageMargins bottom="0.75" footer="0.0" header="0.0" left="0.7" right="0.7" top="0.75"/>
  <pageSetup scale="82" orientation="portrait"/>
  <drawing r:id="rId1"/>
</worksheet>
</file>